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kubena\Documents\Jožka\Akce 2020\Stavební úpravy U Kocourků - WC\Rozpočet slepý\"/>
    </mc:Choice>
  </mc:AlternateContent>
  <bookViews>
    <workbookView xWindow="0" yWindow="0" windowWidth="28800" windowHeight="1243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01a 001a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'001a 001a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'001a 001a Pol'!$A$1:$X$55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V20" i="12" s="1"/>
  <c r="G23" i="12"/>
  <c r="I23" i="12"/>
  <c r="K23" i="12"/>
  <c r="M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5" i="12"/>
  <c r="M45" i="12" s="1"/>
  <c r="I45" i="12"/>
  <c r="K45" i="12"/>
  <c r="O45" i="12"/>
  <c r="Q45" i="12"/>
  <c r="V45" i="12"/>
  <c r="G47" i="12"/>
  <c r="M47" i="12" s="1"/>
  <c r="M46" i="12" s="1"/>
  <c r="I47" i="12"/>
  <c r="I46" i="12" s="1"/>
  <c r="K47" i="12"/>
  <c r="K46" i="12" s="1"/>
  <c r="O47" i="12"/>
  <c r="O46" i="12" s="1"/>
  <c r="Q47" i="12"/>
  <c r="Q46" i="12" s="1"/>
  <c r="V47" i="12"/>
  <c r="V46" i="12" s="1"/>
  <c r="V49" i="12"/>
  <c r="G50" i="12"/>
  <c r="G49" i="12" s="1"/>
  <c r="I50" i="12"/>
  <c r="I49" i="12" s="1"/>
  <c r="K50" i="12"/>
  <c r="K49" i="12" s="1"/>
  <c r="O50" i="12"/>
  <c r="O49" i="12" s="1"/>
  <c r="Q50" i="12"/>
  <c r="Q49" i="12" s="1"/>
  <c r="V50" i="12"/>
  <c r="G52" i="12"/>
  <c r="I52" i="12"/>
  <c r="K52" i="12"/>
  <c r="K51" i="12" s="1"/>
  <c r="M52" i="12"/>
  <c r="O52" i="12"/>
  <c r="Q52" i="12"/>
  <c r="V52" i="12"/>
  <c r="V51" i="12" s="1"/>
  <c r="G53" i="12"/>
  <c r="M53" i="12" s="1"/>
  <c r="I53" i="12"/>
  <c r="K53" i="12"/>
  <c r="O53" i="12"/>
  <c r="O51" i="12" s="1"/>
  <c r="Q53" i="12"/>
  <c r="V53" i="12"/>
  <c r="F42" i="1"/>
  <c r="G42" i="1"/>
  <c r="H42" i="1"/>
  <c r="I42" i="1"/>
  <c r="J42" i="1"/>
  <c r="J41" i="1"/>
  <c r="J40" i="1"/>
  <c r="J39" i="1"/>
  <c r="V33" i="12" l="1"/>
  <c r="G51" i="12"/>
  <c r="G33" i="12"/>
  <c r="Q33" i="12"/>
  <c r="Q20" i="12"/>
  <c r="V8" i="12"/>
  <c r="K8" i="12"/>
  <c r="I33" i="12"/>
  <c r="Q51" i="12"/>
  <c r="I51" i="12"/>
  <c r="O33" i="12"/>
  <c r="O20" i="12"/>
  <c r="Q8" i="12"/>
  <c r="I8" i="12"/>
  <c r="I20" i="12"/>
  <c r="M50" i="12"/>
  <c r="M49" i="12" s="1"/>
  <c r="K33" i="12"/>
  <c r="K20" i="12"/>
  <c r="O8" i="12"/>
  <c r="M51" i="12"/>
  <c r="G46" i="12"/>
  <c r="M20" i="12"/>
  <c r="M33" i="12"/>
  <c r="M8" i="12"/>
  <c r="M37" i="12"/>
  <c r="G8" i="12"/>
  <c r="G20" i="12"/>
  <c r="J28" i="1"/>
  <c r="J26" i="1"/>
  <c r="G38" i="1"/>
  <c r="F38" i="1"/>
  <c r="J23" i="1"/>
  <c r="J24" i="1"/>
  <c r="J25" i="1"/>
  <c r="J27" i="1"/>
  <c r="E24" i="1"/>
  <c r="E26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Pantuckova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<sst xmlns="http://schemas.openxmlformats.org/spreadsheetml/2006/main" count="425" uniqueCount="194">
  <si>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</si>
  <si>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</si>
  <si>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</si>
  <si>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</si>
  <si>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</si>
  <si>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</si>
  <si>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</si>
  <si>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</si>
  <si>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</si>
  <si>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</si>
  <si>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</si>
  <si>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</si>
  <si>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</si>
  <si>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</si>
  <si>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</si>
  <si>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</si>
  <si>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</si>
  <si>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</si>
  <si>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</si>
  <si>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</si>
  <si>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</si>
  <si>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</si>
  <si>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</si>
  <si>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</si>
  <si>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</si>
  <si>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</si>
  <si>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</si>
  <si>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</si>
  <si>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</si>
  <si>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</si>
  <si>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</si>
  <si>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</si>
  <si>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</si>
  <si>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</si>
  <si>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</si>
  <si>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</si>
  <si>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</si>
  <si>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</si>
  <si>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</si>
  <si>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</si>
  <si>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</si>
  <si>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</si>
  <si>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001a</t>
  </si>
  <si>
    <t>Zdravotechnika</t>
  </si>
  <si>
    <t>Objekt:</t>
  </si>
  <si>
    <t>Rozpočet:</t>
  </si>
  <si>
    <t>001/20</t>
  </si>
  <si>
    <t>Stavební úpravy v objektu 26/15 na Masarykově nám. v Novém Jičíně</t>
  </si>
  <si>
    <t>Stavba</t>
  </si>
  <si>
    <t>Celkem za stavbu</t>
  </si>
  <si>
    <t>CZK</t>
  </si>
  <si>
    <t>Rekapitulace dílů</t>
  </si>
  <si>
    <t>Typ dílu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</si>
  <si>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</si>
  <si>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</si>
  <si>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</si>
  <si>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</si>
  <si>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</si>
  <si>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</si>
  <si>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</si>
  <si>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</si>
  <si>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735</t>
  </si>
  <si>
    <t>Otopná tělesa</t>
  </si>
  <si>
    <t>799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</si>
  <si>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</si>
  <si>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</si>
  <si>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</si>
  <si>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</si>
  <si>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</si>
  <si>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</si>
  <si>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</si>
  <si>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</si>
  <si>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</si>
  <si>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</si>
  <si>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</si>
  <si>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</si>
  <si>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</si>
  <si>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</si>
  <si>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</si>
  <si>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</si>
  <si>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</si>
  <si>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</si>
  <si>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</si>
  <si>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</si>
  <si>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</si>
  <si>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</si>
  <si>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</si>
  <si>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</si>
  <si>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</si>
  <si>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</si>
  <si>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</si>
  <si>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</si>
  <si>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</si>
  <si>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</si>
  <si>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721176103</t>
  </si>
  <si>
    <t>Potrubí HT připojovací D 50 x 1,8 mm</t>
  </si>
  <si>
    <t>m</t>
  </si>
  <si>
    <t>RTS 19/ I</t>
  </si>
  <si>
    <t>RTS 15/ I</t>
  </si>
  <si>
    <t>Práce</t>
  </si>
  <si>
    <t>POL1_7</t>
  </si>
  <si>
    <t>Potrubí včetně tvarovek. Bez zednických výpomocí.</t>
  </si>
  <si>
    <t>POP</t>
  </si>
  <si>
    <t>721176222</t>
  </si>
  <si>
    <t>Potrubí KG svodné (ležaté) v zemi D 110 x 3,2 mm</t>
  </si>
  <si>
    <t>721176223</t>
  </si>
  <si>
    <t>Potrubí KG svodné (ležaté) v zemi D 125 x 3,2 mm</t>
  </si>
  <si>
    <t>721273150</t>
  </si>
  <si>
    <t>Hlavice ventilační přivětrávací  přivzdušňovací ventil, D 110 mm</t>
  </si>
  <si>
    <t>kus</t>
  </si>
  <si>
    <t>POL1_</t>
  </si>
  <si>
    <t>721176115</t>
  </si>
  <si>
    <t>Potrubí HT odpadní DN 100 x 2,7 mm D+M</t>
  </si>
  <si>
    <t>Indiv</t>
  </si>
  <si>
    <t>721194105</t>
  </si>
  <si>
    <t>Vyvedení odpadních výpustek D 50 x 1,8</t>
  </si>
  <si>
    <t>721194109</t>
  </si>
  <si>
    <t>Vyvedení odpadních výpustek D 110 x 2,3</t>
  </si>
  <si>
    <t>721290111</t>
  </si>
  <si>
    <t>Zkouška těsnosti kanalizace vodou DN 125</t>
  </si>
  <si>
    <t>721290131C00</t>
  </si>
  <si>
    <t>Napojení na stávající potrubí</t>
  </si>
  <si>
    <t>ks</t>
  </si>
  <si>
    <t>Vlastní</t>
  </si>
  <si>
    <t>Specifikace</t>
  </si>
  <si>
    <t>POL3_7</t>
  </si>
  <si>
    <t>998721101</t>
  </si>
  <si>
    <t>Přesun hmot pro vnitřní kanalizaci, výšky do 6 m</t>
  </si>
  <si>
    <t>t</t>
  </si>
  <si>
    <t>Přesun hmot</t>
  </si>
  <si>
    <t>POL7_</t>
  </si>
  <si>
    <t>722172412</t>
  </si>
  <si>
    <t>Potrubí z PPR  D 25 x 3,5 mm, PN 16</t>
  </si>
  <si>
    <t>Potrubí včetně tvarovek</t>
  </si>
  <si>
    <t>722181214</t>
  </si>
  <si>
    <t>Izolace návleková tl. stěny 20 mm vnitřní průměr 25 mm</t>
  </si>
  <si>
    <t>722221112</t>
  </si>
  <si>
    <t>Kohout vypouštěcí kulový,DN 15</t>
  </si>
  <si>
    <t>722235112</t>
  </si>
  <si>
    <t>Kohout kulový, DN 20</t>
  </si>
  <si>
    <t>722174315R18</t>
  </si>
  <si>
    <t>Montážní materiál- uchycení potrubí</t>
  </si>
  <si>
    <t>soubor</t>
  </si>
  <si>
    <t>722190401</t>
  </si>
  <si>
    <t>Vyvedení a upevnění výpustek DN 15</t>
  </si>
  <si>
    <t>722290226</t>
  </si>
  <si>
    <t>Zkouška tlaku potrubí závitového DN 50</t>
  </si>
  <si>
    <t>722290234</t>
  </si>
  <si>
    <t>Proplach a dezinfekce vodovod.potrubí DN 80</t>
  </si>
  <si>
    <t>722220111C00</t>
  </si>
  <si>
    <t>Nástěnka  pro výtokový ventil G 1/2 D+M</t>
  </si>
  <si>
    <t>72278563</t>
  </si>
  <si>
    <t>Přepojení na stáv.rozvod</t>
  </si>
  <si>
    <t>998722101</t>
  </si>
  <si>
    <t>Přesun hmot pro vnitřní vodovod, výšky do 6 m</t>
  </si>
  <si>
    <t>725017142</t>
  </si>
  <si>
    <t>Umyvadlo  600x460 cm, bílé</t>
  </si>
  <si>
    <t>RTS 10/ I</t>
  </si>
  <si>
    <t>725013125</t>
  </si>
  <si>
    <t>Klozet závěsný TP - 700x360 bílý vč.sedátka D+M</t>
  </si>
  <si>
    <t>725014131</t>
  </si>
  <si>
    <t>Klozet závěsný  včetně sedátka v bílé barvě D+M dle výběru investora</t>
  </si>
  <si>
    <t>725122222</t>
  </si>
  <si>
    <t>Pisoár dle výběru investora, vč. splach.-senzor</t>
  </si>
  <si>
    <t>725017153</t>
  </si>
  <si>
    <t>Umyvadlo TP 650x570  bílé D+M</t>
  </si>
  <si>
    <t>725534111</t>
  </si>
  <si>
    <t>Ohřívač elektr. průtokový pod umyvadlo D+M</t>
  </si>
  <si>
    <t>725860107</t>
  </si>
  <si>
    <t>Uzávěrka zápachová umyvadlová D 50</t>
  </si>
  <si>
    <t>725810401</t>
  </si>
  <si>
    <t>Ventil rohový bez přípoj. trubičky  G 1/2</t>
  </si>
  <si>
    <t>RTS 12/ II</t>
  </si>
  <si>
    <t>725822124U00</t>
  </si>
  <si>
    <t>Baterie umyvadlová  stojan páka  D+M</t>
  </si>
  <si>
    <t>725822125C00</t>
  </si>
  <si>
    <t>Baterie umyvadlová  stojan páka  pro TP D+M</t>
  </si>
  <si>
    <t>725860111R22</t>
  </si>
  <si>
    <t>Připojovací koleno DN100 D+M</t>
  </si>
  <si>
    <t>725860213</t>
  </si>
  <si>
    <t>Sifon umyvadlový DN 50 - pro TP D+M</t>
  </si>
  <si>
    <t>726211123</t>
  </si>
  <si>
    <t>Předstěnový systém WC pod omítku tl.8cm vč.tlačítka</t>
  </si>
  <si>
    <t>Včetně dodávky a připevnění montážního prvku vč. napojení na kanalizační popř. vodovodní potrubí.</t>
  </si>
  <si>
    <t>735171102</t>
  </si>
  <si>
    <t>Těleso trub. elektrické 700.600</t>
  </si>
  <si>
    <t>974100040RA1</t>
  </si>
  <si>
    <t>Vysekání rýh v podlaze, 30 x 30 cm +zapravení</t>
  </si>
  <si>
    <t>Agregovaná položka</t>
  </si>
  <si>
    <t>POL2_7</t>
  </si>
  <si>
    <t>974100040RA2</t>
  </si>
  <si>
    <t>Vysekání rýh v zdi, 15 x 15 cm +zapravení</t>
  </si>
  <si>
    <t>END</t>
  </si>
  <si>
    <t>Slepý rozpočet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</si>
</sst>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 tint="-4.9989318521683403E-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5" borderId="6" xfId="0" applyFont="1" applyFill="1" applyBorder="1" applyAlignment="1" applyProtection="1">
      <alignment horizontal="left" vertical="center" wrapText="1"/>
      <protection locked="0"/>
    </xf>
    <xf numFmtId="0" fontId="8" fillId="5" borderId="0" xfId="0" applyFont="1" applyFill="1" applyAlignment="1" applyProtection="1">
      <alignment horizontal="left" vertical="center"/>
      <protection locked="0"/>
    </xf>
    <xf numFmtId="0" fontId="8" fillId="5" borderId="6" xfId="0" applyFont="1" applyFill="1" applyBorder="1" applyAlignment="1" applyProtection="1">
      <alignment vertical="top" wrapText="1"/>
      <protection locked="0"/>
    </xf>
    <xf numFmtId="0" fontId="0" fillId="5" borderId="0" xfId="0" applyFill="1" applyAlignment="1" applyProtection="1">
      <alignment wrapText="1"/>
      <protection locked="0"/>
    </xf>
    <xf numFmtId="4" fontId="16" fillId="5" borderId="40" xfId="0" applyNumberFormat="1" applyFont="1" applyFill="1" applyBorder="1" applyAlignment="1" applyProtection="1">
      <alignment vertical="top" shrinkToFit="1"/>
      <protection locked="0"/>
    </xf>
    <xf numFmtId="4" fontId="16" fillId="5" borderId="43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5" borderId="6" xfId="0" applyFont="1" applyFill="1" applyBorder="1" applyAlignment="1" applyProtection="1">
      <alignment horizontal="center" vertical="center" wrapText="1"/>
      <protection locked="0"/>
    </xf>
    <xf numFmtId="0" fontId="0" fillId="5" borderId="6" xfId="0" applyFill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5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 applyProtection="1">
      <alignment horizontal="left" vertical="center"/>
      <protection locked="0"/>
    </xf>
    <xf numFmtId="0" fontId="0" fillId="5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5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mv3\ob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39</v>
      </c>
    </row>
    <row r="2" spans="1:7" ht="57.75" customHeight="1" x14ac:dyDescent="0.2">
      <c r="A2" s="180" t="s">
        <v>40</v>
      </c>
      <c r="B2" s="180"/>
      <c r="C2" s="180"/>
      <c r="D2" s="180"/>
      <c r="E2" s="180"/>
      <c r="F2" s="180"/>
      <c r="G2" s="1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abSelected="1" topLeftCell="B11" zoomScaleNormal="100" zoomScaleSheetLayoutView="75" workbookViewId="0">
      <selection activeCell="E24" sqref="E2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37</v>
      </c>
      <c r="B1" s="216" t="s">
        <v>193</v>
      </c>
      <c r="C1" s="217"/>
      <c r="D1" s="217"/>
      <c r="E1" s="217"/>
      <c r="F1" s="217"/>
      <c r="G1" s="217"/>
      <c r="H1" s="217"/>
      <c r="I1" s="217"/>
      <c r="J1" s="218"/>
    </row>
    <row r="2" spans="1:15" ht="36" customHeight="1" x14ac:dyDescent="0.2">
      <c r="A2" s="2"/>
      <c r="B2" s="76" t="s">
        <v>23</v>
      </c>
      <c r="C2" s="77"/>
      <c r="D2" s="78" t="s">
        <v>46</v>
      </c>
      <c r="E2" s="222" t="s">
        <v>47</v>
      </c>
      <c r="F2" s="223"/>
      <c r="G2" s="223"/>
      <c r="H2" s="223"/>
      <c r="I2" s="223"/>
      <c r="J2" s="224"/>
      <c r="O2" s="1"/>
    </row>
    <row r="3" spans="1:15" ht="27" customHeight="1" x14ac:dyDescent="0.2">
      <c r="A3" s="2"/>
      <c r="B3" s="79" t="s">
        <v>44</v>
      </c>
      <c r="C3" s="77"/>
      <c r="D3" s="80" t="s">
        <v>42</v>
      </c>
      <c r="E3" s="225" t="s">
        <v>43</v>
      </c>
      <c r="F3" s="226"/>
      <c r="G3" s="226"/>
      <c r="H3" s="226"/>
      <c r="I3" s="226"/>
      <c r="J3" s="227"/>
    </row>
    <row r="4" spans="1:15" ht="23.25" customHeight="1" x14ac:dyDescent="0.2">
      <c r="A4" s="75">
        <v>551</v>
      </c>
      <c r="B4" s="81" t="s">
        <v>45</v>
      </c>
      <c r="C4" s="82"/>
      <c r="D4" s="83" t="s">
        <v>42</v>
      </c>
      <c r="E4" s="205" t="s">
        <v>43</v>
      </c>
      <c r="F4" s="206"/>
      <c r="G4" s="206"/>
      <c r="H4" s="206"/>
      <c r="I4" s="206"/>
      <c r="J4" s="207"/>
    </row>
    <row r="5" spans="1:15" ht="24" customHeight="1" x14ac:dyDescent="0.2">
      <c r="A5" s="2"/>
      <c r="B5" s="31" t="s">
        <v>22</v>
      </c>
      <c r="D5" s="210"/>
      <c r="E5" s="211"/>
      <c r="F5" s="211"/>
      <c r="G5" s="211"/>
      <c r="H5" s="18" t="s">
        <v>41</v>
      </c>
      <c r="I5" s="22"/>
      <c r="J5" s="8"/>
    </row>
    <row r="6" spans="1:15" ht="15.75" customHeight="1" x14ac:dyDescent="0.2">
      <c r="A6" s="2"/>
      <c r="B6" s="28"/>
      <c r="C6" s="55"/>
      <c r="D6" s="212"/>
      <c r="E6" s="213"/>
      <c r="F6" s="213"/>
      <c r="G6" s="213"/>
      <c r="H6" s="18" t="s">
        <v>35</v>
      </c>
      <c r="I6" s="22"/>
      <c r="J6" s="8"/>
    </row>
    <row r="7" spans="1:15" ht="15.75" customHeight="1" x14ac:dyDescent="0.2">
      <c r="A7" s="2"/>
      <c r="B7" s="29"/>
      <c r="C7" s="56"/>
      <c r="D7" s="53"/>
      <c r="E7" s="214"/>
      <c r="F7" s="215"/>
      <c r="G7" s="215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41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35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29"/>
      <c r="E11" s="229"/>
      <c r="F11" s="229"/>
      <c r="G11" s="229"/>
      <c r="H11" s="18" t="s">
        <v>41</v>
      </c>
      <c r="I11" s="175"/>
      <c r="J11" s="8"/>
    </row>
    <row r="12" spans="1:15" ht="15.75" customHeight="1" x14ac:dyDescent="0.2">
      <c r="A12" s="2"/>
      <c r="B12" s="28"/>
      <c r="C12" s="55"/>
      <c r="D12" s="204"/>
      <c r="E12" s="204"/>
      <c r="F12" s="204"/>
      <c r="G12" s="204"/>
      <c r="H12" s="18" t="s">
        <v>35</v>
      </c>
      <c r="I12" s="175"/>
      <c r="J12" s="8"/>
    </row>
    <row r="13" spans="1:15" ht="15.75" customHeight="1" x14ac:dyDescent="0.2">
      <c r="A13" s="2"/>
      <c r="B13" s="29"/>
      <c r="C13" s="56"/>
      <c r="D13" s="174"/>
      <c r="E13" s="208"/>
      <c r="F13" s="209"/>
      <c r="G13" s="209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33</v>
      </c>
      <c r="C15" s="61"/>
      <c r="D15" s="54"/>
      <c r="E15" s="228"/>
      <c r="F15" s="228"/>
      <c r="G15" s="230"/>
      <c r="H15" s="230"/>
      <c r="I15" s="230" t="s">
        <v>30</v>
      </c>
      <c r="J15" s="231"/>
    </row>
    <row r="16" spans="1:15" ht="23.25" customHeight="1" x14ac:dyDescent="0.2">
      <c r="A16" s="136" t="s">
        <v>25</v>
      </c>
      <c r="B16" s="38" t="s">
        <v>25</v>
      </c>
      <c r="C16" s="62"/>
      <c r="D16" s="63"/>
      <c r="E16" s="193"/>
      <c r="F16" s="194"/>
      <c r="G16" s="193"/>
      <c r="H16" s="194"/>
      <c r="I16" s="193"/>
      <c r="J16" s="195"/>
    </row>
    <row r="17" spans="1:10" ht="23.25" customHeight="1" x14ac:dyDescent="0.2">
      <c r="A17" s="136" t="s">
        <v>26</v>
      </c>
      <c r="B17" s="38" t="s">
        <v>26</v>
      </c>
      <c r="C17" s="62"/>
      <c r="D17" s="63"/>
      <c r="E17" s="193"/>
      <c r="F17" s="194"/>
      <c r="G17" s="193"/>
      <c r="H17" s="194"/>
      <c r="I17" s="193"/>
      <c r="J17" s="195"/>
    </row>
    <row r="18" spans="1:10" ht="23.25" customHeight="1" x14ac:dyDescent="0.2">
      <c r="A18" s="136" t="s">
        <v>27</v>
      </c>
      <c r="B18" s="38" t="s">
        <v>27</v>
      </c>
      <c r="C18" s="62"/>
      <c r="D18" s="63"/>
      <c r="E18" s="193"/>
      <c r="F18" s="194"/>
      <c r="G18" s="193"/>
      <c r="H18" s="194"/>
      <c r="I18" s="193"/>
      <c r="J18" s="195"/>
    </row>
    <row r="19" spans="1:10" ht="23.25" customHeight="1" x14ac:dyDescent="0.2">
      <c r="A19" s="136" t="s">
        <v>65</v>
      </c>
      <c r="B19" s="38" t="s">
        <v>28</v>
      </c>
      <c r="C19" s="62"/>
      <c r="D19" s="63"/>
      <c r="E19" s="193"/>
      <c r="F19" s="194"/>
      <c r="G19" s="193"/>
      <c r="H19" s="194"/>
      <c r="I19" s="193"/>
      <c r="J19" s="195"/>
    </row>
    <row r="20" spans="1:10" ht="23.25" customHeight="1" x14ac:dyDescent="0.2">
      <c r="A20" s="136" t="s">
        <v>66</v>
      </c>
      <c r="B20" s="38" t="s">
        <v>29</v>
      </c>
      <c r="C20" s="62"/>
      <c r="D20" s="63"/>
      <c r="E20" s="193"/>
      <c r="F20" s="194"/>
      <c r="G20" s="193"/>
      <c r="H20" s="194"/>
      <c r="I20" s="193"/>
      <c r="J20" s="195"/>
    </row>
    <row r="21" spans="1:10" ht="23.25" customHeight="1" x14ac:dyDescent="0.2">
      <c r="A21" s="2"/>
      <c r="B21" s="48" t="s">
        <v>30</v>
      </c>
      <c r="C21" s="64"/>
      <c r="D21" s="65"/>
      <c r="E21" s="196"/>
      <c r="F21" s="232"/>
      <c r="G21" s="196"/>
      <c r="H21" s="232"/>
      <c r="I21" s="196"/>
      <c r="J21" s="197"/>
    </row>
    <row r="22" spans="1:10" ht="33" customHeight="1" x14ac:dyDescent="0.2">
      <c r="A22" s="2"/>
      <c r="B22" s="42" t="s">
        <v>34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91"/>
      <c r="H23" s="192"/>
      <c r="I23" s="192"/>
      <c r="J23" s="40" t="str">
        <f t="shared" ref="J23:J28" si="0">Mena</f>
        <v>CZK</v>
      </c>
    </row>
    <row r="24" spans="1:10" ht="23.25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189"/>
      <c r="H24" s="190"/>
      <c r="I24" s="190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91"/>
      <c r="H25" s="192"/>
      <c r="I25" s="192"/>
      <c r="J25" s="40" t="str">
        <f t="shared" si="0"/>
        <v>CZK</v>
      </c>
    </row>
    <row r="26" spans="1:10" ht="23.25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19"/>
      <c r="H26" s="220"/>
      <c r="I26" s="220"/>
      <c r="J26" s="37" t="str">
        <f t="shared" si="0"/>
        <v>CZK</v>
      </c>
    </row>
    <row r="27" spans="1:10" ht="23.25" customHeight="1" thickBot="1" x14ac:dyDescent="0.25">
      <c r="A27" s="2"/>
      <c r="B27" s="31" t="s">
        <v>4</v>
      </c>
      <c r="C27" s="70"/>
      <c r="D27" s="71"/>
      <c r="E27" s="70"/>
      <c r="F27" s="16"/>
      <c r="G27" s="221"/>
      <c r="H27" s="221"/>
      <c r="I27" s="221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24</v>
      </c>
      <c r="C28" s="111"/>
      <c r="D28" s="111"/>
      <c r="E28" s="112"/>
      <c r="F28" s="113"/>
      <c r="G28" s="198"/>
      <c r="H28" s="199"/>
      <c r="I28" s="199"/>
      <c r="J28" s="114" t="str">
        <f t="shared" si="0"/>
        <v>CZK</v>
      </c>
    </row>
    <row r="29" spans="1:10" ht="27.75" customHeight="1" thickBot="1" x14ac:dyDescent="0.25">
      <c r="A29" s="2"/>
      <c r="B29" s="110" t="s">
        <v>36</v>
      </c>
      <c r="C29" s="115"/>
      <c r="D29" s="115"/>
      <c r="E29" s="115"/>
      <c r="F29" s="116"/>
      <c r="G29" s="198"/>
      <c r="H29" s="198"/>
      <c r="I29" s="198"/>
      <c r="J29" s="117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176"/>
      <c r="E32" s="176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D33" s="177"/>
      <c r="E33" s="177"/>
      <c r="J33" s="9"/>
    </row>
    <row r="34" spans="1:10" s="21" customFormat="1" ht="18.75" customHeight="1" x14ac:dyDescent="0.2">
      <c r="A34" s="20"/>
      <c r="B34" s="20"/>
      <c r="C34" s="73"/>
      <c r="D34" s="200"/>
      <c r="E34" s="201"/>
      <c r="G34" s="202"/>
      <c r="H34" s="203"/>
      <c r="I34" s="203"/>
      <c r="J34" s="25"/>
    </row>
    <row r="35" spans="1:10" ht="12.75" customHeight="1" x14ac:dyDescent="0.2">
      <c r="A35" s="2"/>
      <c r="B35" s="2"/>
      <c r="D35" s="188" t="s">
        <v>2</v>
      </c>
      <c r="E35" s="188"/>
      <c r="H35" s="10" t="s">
        <v>3</v>
      </c>
      <c r="J35" s="9"/>
    </row>
    <row r="36" spans="1:10" ht="13.5" customHeight="1" thickBot="1" x14ac:dyDescent="0.25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hidden="1" customHeight="1" x14ac:dyDescent="0.2">
      <c r="B37" s="87" t="s">
        <v>16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38</v>
      </c>
      <c r="B38" s="91" t="s">
        <v>17</v>
      </c>
      <c r="C38" s="92" t="s">
        <v>5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18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48</v>
      </c>
      <c r="C39" s="183"/>
      <c r="D39" s="183"/>
      <c r="E39" s="183"/>
      <c r="F39" s="97">
        <v>0</v>
      </c>
      <c r="G39" s="98">
        <v>126486.59</v>
      </c>
      <c r="H39" s="99">
        <v>26562.18</v>
      </c>
      <c r="I39" s="99">
        <v>153048.76999999999</v>
      </c>
      <c r="J39" s="100">
        <f>IF(CenaCelkemVypocet=0,"",I39/CenaCelkemVypocet*100)</f>
        <v>100</v>
      </c>
    </row>
    <row r="40" spans="1:10" ht="25.5" hidden="1" customHeight="1" x14ac:dyDescent="0.2">
      <c r="A40" s="86">
        <v>2</v>
      </c>
      <c r="B40" s="101" t="s">
        <v>42</v>
      </c>
      <c r="C40" s="184" t="s">
        <v>43</v>
      </c>
      <c r="D40" s="184"/>
      <c r="E40" s="184"/>
      <c r="F40" s="102">
        <v>0</v>
      </c>
      <c r="G40" s="103">
        <v>126486.59</v>
      </c>
      <c r="H40" s="103">
        <v>26562.18</v>
      </c>
      <c r="I40" s="103">
        <v>153048.76999999999</v>
      </c>
      <c r="J40" s="104">
        <f>IF(CenaCelkemVypocet=0,"",I40/CenaCelkemVypocet*100)</f>
        <v>100</v>
      </c>
    </row>
    <row r="41" spans="1:10" ht="25.5" hidden="1" customHeight="1" x14ac:dyDescent="0.2">
      <c r="A41" s="86">
        <v>3</v>
      </c>
      <c r="B41" s="105" t="s">
        <v>42</v>
      </c>
      <c r="C41" s="183" t="s">
        <v>43</v>
      </c>
      <c r="D41" s="183"/>
      <c r="E41" s="183"/>
      <c r="F41" s="106">
        <v>0</v>
      </c>
      <c r="G41" s="99">
        <v>126486.59</v>
      </c>
      <c r="H41" s="99">
        <v>26562.18</v>
      </c>
      <c r="I41" s="99">
        <v>153048.76999999999</v>
      </c>
      <c r="J41" s="100">
        <f>IF(CenaCelkemVypocet=0,"",I41/CenaCelkemVypocet*100)</f>
        <v>100</v>
      </c>
    </row>
    <row r="42" spans="1:10" ht="25.5" hidden="1" customHeight="1" x14ac:dyDescent="0.2">
      <c r="A42" s="86"/>
      <c r="B42" s="185" t="s">
        <v>49</v>
      </c>
      <c r="C42" s="186"/>
      <c r="D42" s="186"/>
      <c r="E42" s="187"/>
      <c r="F42" s="107">
        <f>SUMIF(A39:A41,"=1",F39:F41)</f>
        <v>0</v>
      </c>
      <c r="G42" s="108">
        <f>SUMIF(A39:A41,"=1",G39:G41)</f>
        <v>126486.59</v>
      </c>
      <c r="H42" s="108">
        <f>SUMIF(A39:A41,"=1",H39:H41)</f>
        <v>26562.18</v>
      </c>
      <c r="I42" s="108">
        <f>SUMIF(A39:A41,"=1",I39:I41)</f>
        <v>153048.76999999999</v>
      </c>
      <c r="J42" s="109">
        <f>SUMIF(A39:A41,"=1",J39:J41)</f>
        <v>100</v>
      </c>
    </row>
    <row r="46" spans="1:10" ht="15.75" x14ac:dyDescent="0.25">
      <c r="B46" s="118" t="s">
        <v>51</v>
      </c>
    </row>
    <row r="48" spans="1:10" ht="25.5" customHeight="1" x14ac:dyDescent="0.2">
      <c r="A48" s="120"/>
      <c r="B48" s="123" t="s">
        <v>17</v>
      </c>
      <c r="C48" s="123" t="s">
        <v>5</v>
      </c>
      <c r="D48" s="124"/>
      <c r="E48" s="124"/>
      <c r="F48" s="125" t="s">
        <v>52</v>
      </c>
      <c r="G48" s="125"/>
      <c r="H48" s="125"/>
      <c r="I48" s="125" t="s">
        <v>30</v>
      </c>
      <c r="J48" s="125" t="s">
        <v>0</v>
      </c>
    </row>
    <row r="49" spans="1:10" ht="36.75" customHeight="1" x14ac:dyDescent="0.2">
      <c r="A49" s="121"/>
      <c r="B49" s="126" t="s">
        <v>53</v>
      </c>
      <c r="C49" s="181" t="s">
        <v>54</v>
      </c>
      <c r="D49" s="182"/>
      <c r="E49" s="182"/>
      <c r="F49" s="134" t="s">
        <v>26</v>
      </c>
      <c r="G49" s="127"/>
      <c r="H49" s="127"/>
      <c r="I49" s="127"/>
      <c r="J49" s="132"/>
    </row>
    <row r="50" spans="1:10" ht="36.75" customHeight="1" x14ac:dyDescent="0.2">
      <c r="A50" s="121"/>
      <c r="B50" s="126" t="s">
        <v>55</v>
      </c>
      <c r="C50" s="181" t="s">
        <v>56</v>
      </c>
      <c r="D50" s="182"/>
      <c r="E50" s="182"/>
      <c r="F50" s="134" t="s">
        <v>26</v>
      </c>
      <c r="G50" s="127"/>
      <c r="H50" s="127"/>
      <c r="I50" s="127"/>
      <c r="J50" s="132"/>
    </row>
    <row r="51" spans="1:10" ht="36.75" customHeight="1" x14ac:dyDescent="0.2">
      <c r="A51" s="121"/>
      <c r="B51" s="126" t="s">
        <v>57</v>
      </c>
      <c r="C51" s="181" t="s">
        <v>58</v>
      </c>
      <c r="D51" s="182"/>
      <c r="E51" s="182"/>
      <c r="F51" s="134" t="s">
        <v>26</v>
      </c>
      <c r="G51" s="127"/>
      <c r="H51" s="127"/>
      <c r="I51" s="127"/>
      <c r="J51" s="132"/>
    </row>
    <row r="52" spans="1:10" ht="36.75" customHeight="1" x14ac:dyDescent="0.2">
      <c r="A52" s="121"/>
      <c r="B52" s="126" t="s">
        <v>59</v>
      </c>
      <c r="C52" s="181" t="s">
        <v>60</v>
      </c>
      <c r="D52" s="182"/>
      <c r="E52" s="182"/>
      <c r="F52" s="134" t="s">
        <v>26</v>
      </c>
      <c r="G52" s="127"/>
      <c r="H52" s="127"/>
      <c r="I52" s="127"/>
      <c r="J52" s="132"/>
    </row>
    <row r="53" spans="1:10" ht="36.75" customHeight="1" x14ac:dyDescent="0.2">
      <c r="A53" s="121"/>
      <c r="B53" s="126" t="s">
        <v>61</v>
      </c>
      <c r="C53" s="181" t="s">
        <v>62</v>
      </c>
      <c r="D53" s="182"/>
      <c r="E53" s="182"/>
      <c r="F53" s="134" t="s">
        <v>26</v>
      </c>
      <c r="G53" s="127"/>
      <c r="H53" s="127"/>
      <c r="I53" s="127"/>
      <c r="J53" s="132"/>
    </row>
    <row r="54" spans="1:10" ht="36.75" customHeight="1" x14ac:dyDescent="0.2">
      <c r="A54" s="121"/>
      <c r="B54" s="126" t="s">
        <v>63</v>
      </c>
      <c r="C54" s="181" t="s">
        <v>64</v>
      </c>
      <c r="D54" s="182"/>
      <c r="E54" s="182"/>
      <c r="F54" s="134" t="s">
        <v>26</v>
      </c>
      <c r="G54" s="127"/>
      <c r="H54" s="127"/>
      <c r="I54" s="127"/>
      <c r="J54" s="132"/>
    </row>
    <row r="55" spans="1:10" ht="25.5" customHeight="1" x14ac:dyDescent="0.2">
      <c r="A55" s="122"/>
      <c r="B55" s="128" t="s">
        <v>1</v>
      </c>
      <c r="C55" s="129"/>
      <c r="D55" s="130"/>
      <c r="E55" s="130"/>
      <c r="F55" s="135"/>
      <c r="G55" s="131"/>
      <c r="H55" s="131"/>
      <c r="I55" s="131"/>
      <c r="J55" s="133"/>
    </row>
    <row r="56" spans="1:10" x14ac:dyDescent="0.2">
      <c r="F56" s="84"/>
      <c r="G56" s="84"/>
      <c r="H56" s="84"/>
      <c r="I56" s="84"/>
      <c r="J56" s="85"/>
    </row>
    <row r="57" spans="1:10" x14ac:dyDescent="0.2">
      <c r="F57" s="84"/>
      <c r="G57" s="84"/>
      <c r="H57" s="84"/>
      <c r="I57" s="84"/>
      <c r="J57" s="85"/>
    </row>
    <row r="58" spans="1:10" x14ac:dyDescent="0.2">
      <c r="F58" s="84"/>
      <c r="G58" s="84"/>
      <c r="H58" s="84"/>
      <c r="I58" s="84"/>
      <c r="J58" s="85"/>
    </row>
  </sheetData>
  <sheetProtection algorithmName="SHA-512" hashValue="bezVS5dgKoir5kQkvL2vvyYKbyTzWZCmUPH0oEPDkzrq72bRSGBtbx4srBuIqSPC/XiCmmVdTUR8jZlk3H6TWg==" saltValue="N27sivn/ym8szWtLRQgpK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50" t="s">
        <v>7</v>
      </c>
      <c r="B2" s="49"/>
      <c r="C2" s="235"/>
      <c r="D2" s="235"/>
      <c r="E2" s="235"/>
      <c r="F2" s="235"/>
      <c r="G2" s="236"/>
    </row>
    <row r="3" spans="1:7" ht="24.95" customHeight="1" x14ac:dyDescent="0.2">
      <c r="A3" s="50" t="s">
        <v>8</v>
      </c>
      <c r="B3" s="49"/>
      <c r="C3" s="235"/>
      <c r="D3" s="235"/>
      <c r="E3" s="235"/>
      <c r="F3" s="235"/>
      <c r="G3" s="236"/>
    </row>
    <row r="4" spans="1:7" ht="24.95" customHeight="1" x14ac:dyDescent="0.2">
      <c r="A4" s="50" t="s">
        <v>9</v>
      </c>
      <c r="B4" s="49"/>
      <c r="C4" s="235"/>
      <c r="D4" s="235"/>
      <c r="E4" s="235"/>
      <c r="F4" s="235"/>
      <c r="G4" s="23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="110" zoomScaleNormal="110" workbookViewId="0">
      <pane ySplit="7" topLeftCell="A26" activePane="bottomLeft" state="frozen"/>
      <selection pane="bottomLeft" activeCell="F18" sqref="F18"/>
    </sheetView>
  </sheetViews>
  <sheetFormatPr defaultRowHeight="12.75" outlineLevelRow="1" x14ac:dyDescent="0.2"/>
  <cols>
    <col min="1" max="1" width="3.42578125" customWidth="1"/>
    <col min="2" max="2" width="12.5703125" style="119" customWidth="1"/>
    <col min="3" max="3" width="38.28515625" style="11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39" t="s">
        <v>6</v>
      </c>
      <c r="B1" s="239"/>
      <c r="C1" s="239"/>
      <c r="D1" s="239"/>
      <c r="E1" s="239"/>
      <c r="F1" s="239"/>
      <c r="G1" s="239"/>
      <c r="AG1" t="s">
        <v>67</v>
      </c>
    </row>
    <row r="2" spans="1:60" ht="24.95" customHeight="1" x14ac:dyDescent="0.2">
      <c r="A2" s="137" t="s">
        <v>7</v>
      </c>
      <c r="B2" s="49" t="s">
        <v>46</v>
      </c>
      <c r="C2" s="240" t="s">
        <v>47</v>
      </c>
      <c r="D2" s="241"/>
      <c r="E2" s="241"/>
      <c r="F2" s="241"/>
      <c r="G2" s="242"/>
      <c r="AG2" t="s">
        <v>68</v>
      </c>
    </row>
    <row r="3" spans="1:60" ht="24.95" customHeight="1" x14ac:dyDescent="0.2">
      <c r="A3" s="137" t="s">
        <v>8</v>
      </c>
      <c r="B3" s="49" t="s">
        <v>42</v>
      </c>
      <c r="C3" s="240" t="s">
        <v>43</v>
      </c>
      <c r="D3" s="241"/>
      <c r="E3" s="241"/>
      <c r="F3" s="241"/>
      <c r="G3" s="242"/>
      <c r="AC3" s="119" t="s">
        <v>68</v>
      </c>
      <c r="AG3" t="s">
        <v>69</v>
      </c>
    </row>
    <row r="4" spans="1:60" ht="24.95" customHeight="1" x14ac:dyDescent="0.2">
      <c r="A4" s="138" t="s">
        <v>9</v>
      </c>
      <c r="B4" s="139" t="s">
        <v>42</v>
      </c>
      <c r="C4" s="243" t="s">
        <v>43</v>
      </c>
      <c r="D4" s="244"/>
      <c r="E4" s="244"/>
      <c r="F4" s="244"/>
      <c r="G4" s="245"/>
      <c r="AG4" t="s">
        <v>70</v>
      </c>
    </row>
    <row r="5" spans="1:60" x14ac:dyDescent="0.2">
      <c r="D5" s="10"/>
    </row>
    <row r="6" spans="1:60" ht="38.25" x14ac:dyDescent="0.2">
      <c r="A6" s="141" t="s">
        <v>71</v>
      </c>
      <c r="B6" s="143" t="s">
        <v>72</v>
      </c>
      <c r="C6" s="143" t="s">
        <v>73</v>
      </c>
      <c r="D6" s="142" t="s">
        <v>74</v>
      </c>
      <c r="E6" s="141" t="s">
        <v>75</v>
      </c>
      <c r="F6" s="140" t="s">
        <v>76</v>
      </c>
      <c r="G6" s="141" t="s">
        <v>30</v>
      </c>
      <c r="H6" s="144" t="s">
        <v>31</v>
      </c>
      <c r="I6" s="144" t="s">
        <v>77</v>
      </c>
      <c r="J6" s="144" t="s">
        <v>32</v>
      </c>
      <c r="K6" s="144" t="s">
        <v>78</v>
      </c>
      <c r="L6" s="144" t="s">
        <v>79</v>
      </c>
      <c r="M6" s="144" t="s">
        <v>80</v>
      </c>
      <c r="N6" s="144" t="s">
        <v>81</v>
      </c>
      <c r="O6" s="144" t="s">
        <v>82</v>
      </c>
      <c r="P6" s="144" t="s">
        <v>83</v>
      </c>
      <c r="Q6" s="144" t="s">
        <v>84</v>
      </c>
      <c r="R6" s="144" t="s">
        <v>85</v>
      </c>
      <c r="S6" s="144" t="s">
        <v>86</v>
      </c>
      <c r="T6" s="144" t="s">
        <v>87</v>
      </c>
      <c r="U6" s="144" t="s">
        <v>88</v>
      </c>
      <c r="V6" s="144" t="s">
        <v>89</v>
      </c>
      <c r="W6" s="144" t="s">
        <v>90</v>
      </c>
      <c r="X6" s="144" t="s">
        <v>91</v>
      </c>
    </row>
    <row r="7" spans="1:60" hidden="1" x14ac:dyDescent="0.2">
      <c r="A7" s="3"/>
      <c r="B7" s="4"/>
      <c r="C7" s="4"/>
      <c r="D7" s="6"/>
      <c r="E7" s="146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  <c r="V7" s="147"/>
      <c r="W7" s="147"/>
      <c r="X7" s="147"/>
    </row>
    <row r="8" spans="1:60" x14ac:dyDescent="0.2">
      <c r="A8" s="151" t="s">
        <v>92</v>
      </c>
      <c r="B8" s="152" t="s">
        <v>53</v>
      </c>
      <c r="C8" s="169" t="s">
        <v>54</v>
      </c>
      <c r="D8" s="153"/>
      <c r="E8" s="154"/>
      <c r="F8" s="155"/>
      <c r="G8" s="155">
        <f>SUMIF(AG9:AG19,"&lt;&gt;NOR",G9:G19)</f>
        <v>0</v>
      </c>
      <c r="H8" s="155"/>
      <c r="I8" s="155">
        <f>SUM(I9:I19)</f>
        <v>4988.99</v>
      </c>
      <c r="J8" s="155"/>
      <c r="K8" s="155">
        <f>SUM(K9:K19)</f>
        <v>8065.0600000000013</v>
      </c>
      <c r="L8" s="155"/>
      <c r="M8" s="155">
        <f>SUM(M9:M19)</f>
        <v>0</v>
      </c>
      <c r="N8" s="155"/>
      <c r="O8" s="155">
        <f>SUM(O9:O19)</f>
        <v>0.03</v>
      </c>
      <c r="P8" s="155"/>
      <c r="Q8" s="155">
        <f>SUM(Q9:Q19)</f>
        <v>0</v>
      </c>
      <c r="R8" s="155"/>
      <c r="S8" s="155"/>
      <c r="T8" s="155"/>
      <c r="U8" s="155"/>
      <c r="V8" s="155">
        <f>SUM(V9:V19)</f>
        <v>10.14</v>
      </c>
      <c r="W8" s="155"/>
      <c r="X8" s="156"/>
      <c r="AG8" t="s">
        <v>93</v>
      </c>
    </row>
    <row r="9" spans="1:60" outlineLevel="1" x14ac:dyDescent="0.2">
      <c r="A9" s="157">
        <v>1</v>
      </c>
      <c r="B9" s="158" t="s">
        <v>94</v>
      </c>
      <c r="C9" s="170" t="s">
        <v>95</v>
      </c>
      <c r="D9" s="159" t="s">
        <v>96</v>
      </c>
      <c r="E9" s="160">
        <v>4</v>
      </c>
      <c r="F9" s="178"/>
      <c r="G9" s="161">
        <f>ROUND(E9*F9,2)</f>
        <v>0</v>
      </c>
      <c r="H9" s="161">
        <v>63.99</v>
      </c>
      <c r="I9" s="161">
        <f>ROUND(E9*H9,2)</f>
        <v>255.96</v>
      </c>
      <c r="J9" s="161">
        <v>115.01</v>
      </c>
      <c r="K9" s="161">
        <f>ROUND(E9*J9,2)</f>
        <v>460.04</v>
      </c>
      <c r="L9" s="161">
        <v>21</v>
      </c>
      <c r="M9" s="161">
        <f>G9*(1+L9/100)</f>
        <v>0</v>
      </c>
      <c r="N9" s="161">
        <v>4.6999999999999999E-4</v>
      </c>
      <c r="O9" s="161">
        <f>ROUND(E9*N9,2)</f>
        <v>0</v>
      </c>
      <c r="P9" s="161">
        <v>0</v>
      </c>
      <c r="Q9" s="161">
        <f>ROUND(E9*P9,2)</f>
        <v>0</v>
      </c>
      <c r="R9" s="161"/>
      <c r="S9" s="161" t="s">
        <v>97</v>
      </c>
      <c r="T9" s="161" t="s">
        <v>98</v>
      </c>
      <c r="U9" s="161">
        <v>0.35899999999999999</v>
      </c>
      <c r="V9" s="161">
        <f>ROUND(E9*U9,2)</f>
        <v>1.44</v>
      </c>
      <c r="W9" s="161"/>
      <c r="X9" s="162" t="s">
        <v>99</v>
      </c>
      <c r="Y9" s="145"/>
      <c r="Z9" s="145"/>
      <c r="AA9" s="145"/>
      <c r="AB9" s="145"/>
      <c r="AC9" s="145"/>
      <c r="AD9" s="145"/>
      <c r="AE9" s="145"/>
      <c r="AF9" s="145"/>
      <c r="AG9" s="145" t="s">
        <v>100</v>
      </c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">
      <c r="A10" s="148"/>
      <c r="B10" s="149"/>
      <c r="C10" s="237" t="s">
        <v>101</v>
      </c>
      <c r="D10" s="238"/>
      <c r="E10" s="238"/>
      <c r="F10" s="238"/>
      <c r="G10" s="238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45"/>
      <c r="Z10" s="145"/>
      <c r="AA10" s="145"/>
      <c r="AB10" s="145"/>
      <c r="AC10" s="145"/>
      <c r="AD10" s="145"/>
      <c r="AE10" s="145"/>
      <c r="AF10" s="145"/>
      <c r="AG10" s="145" t="s">
        <v>102</v>
      </c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63">
        <v>2</v>
      </c>
      <c r="B11" s="164" t="s">
        <v>103</v>
      </c>
      <c r="C11" s="171" t="s">
        <v>104</v>
      </c>
      <c r="D11" s="165" t="s">
        <v>96</v>
      </c>
      <c r="E11" s="166">
        <v>5</v>
      </c>
      <c r="F11" s="179"/>
      <c r="G11" s="167">
        <f t="shared" ref="G11:G19" si="0">ROUND(E11*F11,2)</f>
        <v>0</v>
      </c>
      <c r="H11" s="167">
        <v>249.09</v>
      </c>
      <c r="I11" s="167">
        <f t="shared" ref="I11:I19" si="1">ROUND(E11*H11,2)</f>
        <v>1245.45</v>
      </c>
      <c r="J11" s="167">
        <v>382.91</v>
      </c>
      <c r="K11" s="167">
        <f t="shared" ref="K11:K19" si="2">ROUND(E11*J11,2)</f>
        <v>1914.55</v>
      </c>
      <c r="L11" s="167">
        <v>21</v>
      </c>
      <c r="M11" s="167">
        <f t="shared" ref="M11:M19" si="3">G11*(1+L11/100)</f>
        <v>0</v>
      </c>
      <c r="N11" s="167">
        <v>2.0999999999999999E-3</v>
      </c>
      <c r="O11" s="167">
        <f t="shared" ref="O11:O19" si="4">ROUND(E11*N11,2)</f>
        <v>0.01</v>
      </c>
      <c r="P11" s="167">
        <v>0</v>
      </c>
      <c r="Q11" s="167">
        <f t="shared" ref="Q11:Q19" si="5">ROUND(E11*P11,2)</f>
        <v>0</v>
      </c>
      <c r="R11" s="167"/>
      <c r="S11" s="167" t="s">
        <v>97</v>
      </c>
      <c r="T11" s="167" t="s">
        <v>97</v>
      </c>
      <c r="U11" s="167">
        <v>0.8</v>
      </c>
      <c r="V11" s="167">
        <f t="shared" ref="V11:V19" si="6">ROUND(E11*U11,2)</f>
        <v>4</v>
      </c>
      <c r="W11" s="167"/>
      <c r="X11" s="168" t="s">
        <v>99</v>
      </c>
      <c r="Y11" s="145"/>
      <c r="Z11" s="145"/>
      <c r="AA11" s="145"/>
      <c r="AB11" s="145"/>
      <c r="AC11" s="145"/>
      <c r="AD11" s="145"/>
      <c r="AE11" s="145"/>
      <c r="AF11" s="145"/>
      <c r="AG11" s="145" t="s">
        <v>100</v>
      </c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163">
        <v>3</v>
      </c>
      <c r="B12" s="164" t="s">
        <v>105</v>
      </c>
      <c r="C12" s="171" t="s">
        <v>106</v>
      </c>
      <c r="D12" s="165" t="s">
        <v>96</v>
      </c>
      <c r="E12" s="166">
        <v>5</v>
      </c>
      <c r="F12" s="179"/>
      <c r="G12" s="167">
        <f t="shared" si="0"/>
        <v>0</v>
      </c>
      <c r="H12" s="167">
        <v>360.09</v>
      </c>
      <c r="I12" s="167">
        <f t="shared" si="1"/>
        <v>1800.45</v>
      </c>
      <c r="J12" s="167">
        <v>382.91</v>
      </c>
      <c r="K12" s="167">
        <f t="shared" si="2"/>
        <v>1914.55</v>
      </c>
      <c r="L12" s="167">
        <v>21</v>
      </c>
      <c r="M12" s="167">
        <f t="shared" si="3"/>
        <v>0</v>
      </c>
      <c r="N12" s="167">
        <v>2.5200000000000001E-3</v>
      </c>
      <c r="O12" s="167">
        <f t="shared" si="4"/>
        <v>0.01</v>
      </c>
      <c r="P12" s="167">
        <v>0</v>
      </c>
      <c r="Q12" s="167">
        <f t="shared" si="5"/>
        <v>0</v>
      </c>
      <c r="R12" s="167"/>
      <c r="S12" s="167" t="s">
        <v>97</v>
      </c>
      <c r="T12" s="167" t="s">
        <v>97</v>
      </c>
      <c r="U12" s="167">
        <v>0.8</v>
      </c>
      <c r="V12" s="167">
        <f t="shared" si="6"/>
        <v>4</v>
      </c>
      <c r="W12" s="167"/>
      <c r="X12" s="168" t="s">
        <v>99</v>
      </c>
      <c r="Y12" s="145"/>
      <c r="Z12" s="145"/>
      <c r="AA12" s="145"/>
      <c r="AB12" s="145"/>
      <c r="AC12" s="145"/>
      <c r="AD12" s="145"/>
      <c r="AE12" s="145"/>
      <c r="AF12" s="145"/>
      <c r="AG12" s="145" t="s">
        <v>100</v>
      </c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ht="22.5" outlineLevel="1" x14ac:dyDescent="0.2">
      <c r="A13" s="163">
        <v>4</v>
      </c>
      <c r="B13" s="164" t="s">
        <v>107</v>
      </c>
      <c r="C13" s="171" t="s">
        <v>108</v>
      </c>
      <c r="D13" s="165" t="s">
        <v>109</v>
      </c>
      <c r="E13" s="166">
        <v>1</v>
      </c>
      <c r="F13" s="179"/>
      <c r="G13" s="167">
        <f t="shared" si="0"/>
        <v>0</v>
      </c>
      <c r="H13" s="167">
        <v>1237.1300000000001</v>
      </c>
      <c r="I13" s="167">
        <f t="shared" si="1"/>
        <v>1237.1300000000001</v>
      </c>
      <c r="J13" s="167">
        <v>57.87</v>
      </c>
      <c r="K13" s="167">
        <f t="shared" si="2"/>
        <v>57.87</v>
      </c>
      <c r="L13" s="167">
        <v>21</v>
      </c>
      <c r="M13" s="167">
        <f t="shared" si="3"/>
        <v>0</v>
      </c>
      <c r="N13" s="167">
        <v>4.8999999999999998E-4</v>
      </c>
      <c r="O13" s="167">
        <f t="shared" si="4"/>
        <v>0</v>
      </c>
      <c r="P13" s="167">
        <v>0</v>
      </c>
      <c r="Q13" s="167">
        <f t="shared" si="5"/>
        <v>0</v>
      </c>
      <c r="R13" s="167"/>
      <c r="S13" s="167" t="s">
        <v>97</v>
      </c>
      <c r="T13" s="167" t="s">
        <v>97</v>
      </c>
      <c r="U13" s="167">
        <v>0.13300000000000001</v>
      </c>
      <c r="V13" s="167">
        <f t="shared" si="6"/>
        <v>0.13</v>
      </c>
      <c r="W13" s="167"/>
      <c r="X13" s="168" t="s">
        <v>99</v>
      </c>
      <c r="Y13" s="145"/>
      <c r="Z13" s="145"/>
      <c r="AA13" s="145"/>
      <c r="AB13" s="145"/>
      <c r="AC13" s="145"/>
      <c r="AD13" s="145"/>
      <c r="AE13" s="145"/>
      <c r="AF13" s="145"/>
      <c r="AG13" s="145" t="s">
        <v>110</v>
      </c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163">
        <v>5</v>
      </c>
      <c r="B14" s="164" t="s">
        <v>111</v>
      </c>
      <c r="C14" s="171" t="s">
        <v>112</v>
      </c>
      <c r="D14" s="165" t="s">
        <v>96</v>
      </c>
      <c r="E14" s="166">
        <v>8</v>
      </c>
      <c r="F14" s="179"/>
      <c r="G14" s="167">
        <f t="shared" si="0"/>
        <v>0</v>
      </c>
      <c r="H14" s="167">
        <v>0</v>
      </c>
      <c r="I14" s="167">
        <f t="shared" si="1"/>
        <v>0</v>
      </c>
      <c r="J14" s="167">
        <v>384.5</v>
      </c>
      <c r="K14" s="167">
        <f t="shared" si="2"/>
        <v>3076</v>
      </c>
      <c r="L14" s="167">
        <v>21</v>
      </c>
      <c r="M14" s="167">
        <f t="shared" si="3"/>
        <v>0</v>
      </c>
      <c r="N14" s="167">
        <v>1.3799999999999999E-3</v>
      </c>
      <c r="O14" s="167">
        <f t="shared" si="4"/>
        <v>0.01</v>
      </c>
      <c r="P14" s="167">
        <v>0</v>
      </c>
      <c r="Q14" s="167">
        <f t="shared" si="5"/>
        <v>0</v>
      </c>
      <c r="R14" s="167"/>
      <c r="S14" s="167" t="s">
        <v>97</v>
      </c>
      <c r="T14" s="167" t="s">
        <v>113</v>
      </c>
      <c r="U14" s="167">
        <v>0</v>
      </c>
      <c r="V14" s="167">
        <f t="shared" si="6"/>
        <v>0</v>
      </c>
      <c r="W14" s="167"/>
      <c r="X14" s="168" t="s">
        <v>99</v>
      </c>
      <c r="Y14" s="145"/>
      <c r="Z14" s="145"/>
      <c r="AA14" s="145"/>
      <c r="AB14" s="145"/>
      <c r="AC14" s="145"/>
      <c r="AD14" s="145"/>
      <c r="AE14" s="145"/>
      <c r="AF14" s="145"/>
      <c r="AG14" s="145" t="s">
        <v>100</v>
      </c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">
      <c r="A15" s="163">
        <v>6</v>
      </c>
      <c r="B15" s="164" t="s">
        <v>114</v>
      </c>
      <c r="C15" s="171" t="s">
        <v>115</v>
      </c>
      <c r="D15" s="165" t="s">
        <v>109</v>
      </c>
      <c r="E15" s="166">
        <v>3</v>
      </c>
      <c r="F15" s="179"/>
      <c r="G15" s="167">
        <f t="shared" si="0"/>
        <v>0</v>
      </c>
      <c r="H15" s="167">
        <v>0</v>
      </c>
      <c r="I15" s="167">
        <f t="shared" si="1"/>
        <v>0</v>
      </c>
      <c r="J15" s="167">
        <v>55.7</v>
      </c>
      <c r="K15" s="167">
        <f t="shared" si="2"/>
        <v>167.1</v>
      </c>
      <c r="L15" s="167">
        <v>21</v>
      </c>
      <c r="M15" s="167">
        <f t="shared" si="3"/>
        <v>0</v>
      </c>
      <c r="N15" s="167">
        <v>0</v>
      </c>
      <c r="O15" s="167">
        <f t="shared" si="4"/>
        <v>0</v>
      </c>
      <c r="P15" s="167">
        <v>0</v>
      </c>
      <c r="Q15" s="167">
        <f t="shared" si="5"/>
        <v>0</v>
      </c>
      <c r="R15" s="167"/>
      <c r="S15" s="167" t="s">
        <v>97</v>
      </c>
      <c r="T15" s="167" t="s">
        <v>98</v>
      </c>
      <c r="U15" s="167">
        <v>0.17399999999999999</v>
      </c>
      <c r="V15" s="167">
        <f t="shared" si="6"/>
        <v>0.52</v>
      </c>
      <c r="W15" s="167"/>
      <c r="X15" s="168" t="s">
        <v>99</v>
      </c>
      <c r="Y15" s="145"/>
      <c r="Z15" s="145"/>
      <c r="AA15" s="145"/>
      <c r="AB15" s="145"/>
      <c r="AC15" s="145"/>
      <c r="AD15" s="145"/>
      <c r="AE15" s="145"/>
      <c r="AF15" s="145"/>
      <c r="AG15" s="145" t="s">
        <v>100</v>
      </c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">
      <c r="A16" s="163">
        <v>7</v>
      </c>
      <c r="B16" s="164" t="s">
        <v>116</v>
      </c>
      <c r="C16" s="171" t="s">
        <v>117</v>
      </c>
      <c r="D16" s="165" t="s">
        <v>109</v>
      </c>
      <c r="E16" s="166">
        <v>2</v>
      </c>
      <c r="F16" s="179"/>
      <c r="G16" s="167">
        <f t="shared" si="0"/>
        <v>0</v>
      </c>
      <c r="H16" s="167">
        <v>0</v>
      </c>
      <c r="I16" s="167">
        <f t="shared" si="1"/>
        <v>0</v>
      </c>
      <c r="J16" s="167">
        <v>72.400000000000006</v>
      </c>
      <c r="K16" s="167">
        <f t="shared" si="2"/>
        <v>144.80000000000001</v>
      </c>
      <c r="L16" s="167">
        <v>21</v>
      </c>
      <c r="M16" s="167">
        <f t="shared" si="3"/>
        <v>0</v>
      </c>
      <c r="N16" s="167">
        <v>0</v>
      </c>
      <c r="O16" s="167">
        <f t="shared" si="4"/>
        <v>0</v>
      </c>
      <c r="P16" s="167">
        <v>0</v>
      </c>
      <c r="Q16" s="167">
        <f t="shared" si="5"/>
        <v>0</v>
      </c>
      <c r="R16" s="167"/>
      <c r="S16" s="167" t="s">
        <v>97</v>
      </c>
      <c r="T16" s="167" t="s">
        <v>113</v>
      </c>
      <c r="U16" s="167">
        <v>0</v>
      </c>
      <c r="V16" s="167">
        <f t="shared" si="6"/>
        <v>0</v>
      </c>
      <c r="W16" s="167"/>
      <c r="X16" s="168" t="s">
        <v>99</v>
      </c>
      <c r="Y16" s="145"/>
      <c r="Z16" s="145"/>
      <c r="AA16" s="145"/>
      <c r="AB16" s="145"/>
      <c r="AC16" s="145"/>
      <c r="AD16" s="145"/>
      <c r="AE16" s="145"/>
      <c r="AF16" s="145"/>
      <c r="AG16" s="145" t="s">
        <v>100</v>
      </c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">
      <c r="A17" s="163">
        <v>8</v>
      </c>
      <c r="B17" s="164" t="s">
        <v>118</v>
      </c>
      <c r="C17" s="171" t="s">
        <v>119</v>
      </c>
      <c r="D17" s="165" t="s">
        <v>96</v>
      </c>
      <c r="E17" s="166">
        <v>22</v>
      </c>
      <c r="F17" s="179"/>
      <c r="G17" s="167">
        <f t="shared" si="0"/>
        <v>0</v>
      </c>
      <c r="H17" s="167">
        <v>0</v>
      </c>
      <c r="I17" s="167">
        <f t="shared" si="1"/>
        <v>0</v>
      </c>
      <c r="J17" s="167">
        <v>13.9</v>
      </c>
      <c r="K17" s="167">
        <f t="shared" si="2"/>
        <v>305.8</v>
      </c>
      <c r="L17" s="167">
        <v>21</v>
      </c>
      <c r="M17" s="167">
        <f t="shared" si="3"/>
        <v>0</v>
      </c>
      <c r="N17" s="167">
        <v>0</v>
      </c>
      <c r="O17" s="167">
        <f t="shared" si="4"/>
        <v>0</v>
      </c>
      <c r="P17" s="167">
        <v>0</v>
      </c>
      <c r="Q17" s="167">
        <f t="shared" si="5"/>
        <v>0</v>
      </c>
      <c r="R17" s="167"/>
      <c r="S17" s="167" t="s">
        <v>97</v>
      </c>
      <c r="T17" s="167" t="s">
        <v>113</v>
      </c>
      <c r="U17" s="167">
        <v>0</v>
      </c>
      <c r="V17" s="167">
        <f t="shared" si="6"/>
        <v>0</v>
      </c>
      <c r="W17" s="167"/>
      <c r="X17" s="168" t="s">
        <v>99</v>
      </c>
      <c r="Y17" s="145"/>
      <c r="Z17" s="145"/>
      <c r="AA17" s="145"/>
      <c r="AB17" s="145"/>
      <c r="AC17" s="145"/>
      <c r="AD17" s="145"/>
      <c r="AE17" s="145"/>
      <c r="AF17" s="145"/>
      <c r="AG17" s="145" t="s">
        <v>100</v>
      </c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">
      <c r="A18" s="163">
        <v>9</v>
      </c>
      <c r="B18" s="164" t="s">
        <v>120</v>
      </c>
      <c r="C18" s="171" t="s">
        <v>121</v>
      </c>
      <c r="D18" s="165" t="s">
        <v>122</v>
      </c>
      <c r="E18" s="166">
        <v>1</v>
      </c>
      <c r="F18" s="179"/>
      <c r="G18" s="167">
        <f t="shared" si="0"/>
        <v>0</v>
      </c>
      <c r="H18" s="167">
        <v>450</v>
      </c>
      <c r="I18" s="167">
        <f t="shared" si="1"/>
        <v>450</v>
      </c>
      <c r="J18" s="167">
        <v>0</v>
      </c>
      <c r="K18" s="167">
        <f t="shared" si="2"/>
        <v>0</v>
      </c>
      <c r="L18" s="167">
        <v>21</v>
      </c>
      <c r="M18" s="167">
        <f t="shared" si="3"/>
        <v>0</v>
      </c>
      <c r="N18" s="167">
        <v>0</v>
      </c>
      <c r="O18" s="167">
        <f t="shared" si="4"/>
        <v>0</v>
      </c>
      <c r="P18" s="167">
        <v>0</v>
      </c>
      <c r="Q18" s="167">
        <f t="shared" si="5"/>
        <v>0</v>
      </c>
      <c r="R18" s="167"/>
      <c r="S18" s="167" t="s">
        <v>123</v>
      </c>
      <c r="T18" s="167" t="s">
        <v>113</v>
      </c>
      <c r="U18" s="167">
        <v>0</v>
      </c>
      <c r="V18" s="167">
        <f t="shared" si="6"/>
        <v>0</v>
      </c>
      <c r="W18" s="167"/>
      <c r="X18" s="168" t="s">
        <v>124</v>
      </c>
      <c r="Y18" s="145"/>
      <c r="Z18" s="145"/>
      <c r="AA18" s="145"/>
      <c r="AB18" s="145"/>
      <c r="AC18" s="145"/>
      <c r="AD18" s="145"/>
      <c r="AE18" s="145"/>
      <c r="AF18" s="145"/>
      <c r="AG18" s="145" t="s">
        <v>125</v>
      </c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 x14ac:dyDescent="0.2">
      <c r="A19" s="163">
        <v>10</v>
      </c>
      <c r="B19" s="164" t="s">
        <v>126</v>
      </c>
      <c r="C19" s="171" t="s">
        <v>127</v>
      </c>
      <c r="D19" s="165" t="s">
        <v>128</v>
      </c>
      <c r="E19" s="166">
        <v>3.6510000000000001E-2</v>
      </c>
      <c r="F19" s="179"/>
      <c r="G19" s="167">
        <f t="shared" si="0"/>
        <v>0</v>
      </c>
      <c r="H19" s="167">
        <v>0</v>
      </c>
      <c r="I19" s="167">
        <f t="shared" si="1"/>
        <v>0</v>
      </c>
      <c r="J19" s="167">
        <v>667</v>
      </c>
      <c r="K19" s="167">
        <f t="shared" si="2"/>
        <v>24.35</v>
      </c>
      <c r="L19" s="167">
        <v>21</v>
      </c>
      <c r="M19" s="167">
        <f t="shared" si="3"/>
        <v>0</v>
      </c>
      <c r="N19" s="167">
        <v>0</v>
      </c>
      <c r="O19" s="167">
        <f t="shared" si="4"/>
        <v>0</v>
      </c>
      <c r="P19" s="167">
        <v>0</v>
      </c>
      <c r="Q19" s="167">
        <f t="shared" si="5"/>
        <v>0</v>
      </c>
      <c r="R19" s="167"/>
      <c r="S19" s="167" t="s">
        <v>97</v>
      </c>
      <c r="T19" s="167" t="s">
        <v>97</v>
      </c>
      <c r="U19" s="167">
        <v>1.47</v>
      </c>
      <c r="V19" s="167">
        <f t="shared" si="6"/>
        <v>0.05</v>
      </c>
      <c r="W19" s="167"/>
      <c r="X19" s="168" t="s">
        <v>129</v>
      </c>
      <c r="Y19" s="145"/>
      <c r="Z19" s="145"/>
      <c r="AA19" s="145"/>
      <c r="AB19" s="145"/>
      <c r="AC19" s="145"/>
      <c r="AD19" s="145"/>
      <c r="AE19" s="145"/>
      <c r="AF19" s="145"/>
      <c r="AG19" s="145" t="s">
        <v>130</v>
      </c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x14ac:dyDescent="0.2">
      <c r="A20" s="151" t="s">
        <v>92</v>
      </c>
      <c r="B20" s="152" t="s">
        <v>55</v>
      </c>
      <c r="C20" s="169" t="s">
        <v>56</v>
      </c>
      <c r="D20" s="153"/>
      <c r="E20" s="154"/>
      <c r="F20" s="155"/>
      <c r="G20" s="155">
        <f>SUMIF(AG21:AG32,"&lt;&gt;NOR",G21:G32)</f>
        <v>0</v>
      </c>
      <c r="H20" s="155"/>
      <c r="I20" s="155">
        <f>SUM(I21:I32)</f>
        <v>3987.2799999999997</v>
      </c>
      <c r="J20" s="155"/>
      <c r="K20" s="155">
        <f>SUM(K21:K32)</f>
        <v>7794.6600000000008</v>
      </c>
      <c r="L20" s="155"/>
      <c r="M20" s="155">
        <f>SUM(M21:M32)</f>
        <v>0</v>
      </c>
      <c r="N20" s="155"/>
      <c r="O20" s="155">
        <f>SUM(O21:O32)</f>
        <v>0.01</v>
      </c>
      <c r="P20" s="155"/>
      <c r="Q20" s="155">
        <f>SUM(Q21:Q32)</f>
        <v>0</v>
      </c>
      <c r="R20" s="155"/>
      <c r="S20" s="155"/>
      <c r="T20" s="155"/>
      <c r="U20" s="155"/>
      <c r="V20" s="155">
        <f>SUM(V21:V32)</f>
        <v>16.7</v>
      </c>
      <c r="W20" s="155"/>
      <c r="X20" s="156"/>
      <c r="AG20" t="s">
        <v>93</v>
      </c>
    </row>
    <row r="21" spans="1:60" outlineLevel="1" x14ac:dyDescent="0.2">
      <c r="A21" s="157">
        <v>11</v>
      </c>
      <c r="B21" s="158" t="s">
        <v>131</v>
      </c>
      <c r="C21" s="170" t="s">
        <v>132</v>
      </c>
      <c r="D21" s="159" t="s">
        <v>96</v>
      </c>
      <c r="E21" s="160">
        <v>22</v>
      </c>
      <c r="F21" s="178"/>
      <c r="G21" s="161">
        <f>ROUND(E21*F21,2)</f>
        <v>0</v>
      </c>
      <c r="H21" s="161">
        <v>72.42</v>
      </c>
      <c r="I21" s="161">
        <f>ROUND(E21*H21,2)</f>
        <v>1593.24</v>
      </c>
      <c r="J21" s="161">
        <v>190.08</v>
      </c>
      <c r="K21" s="161">
        <f>ROUND(E21*J21,2)</f>
        <v>4181.76</v>
      </c>
      <c r="L21" s="161">
        <v>21</v>
      </c>
      <c r="M21" s="161">
        <f>G21*(1+L21/100)</f>
        <v>0</v>
      </c>
      <c r="N21" s="161">
        <v>5.8E-4</v>
      </c>
      <c r="O21" s="161">
        <f>ROUND(E21*N21,2)</f>
        <v>0.01</v>
      </c>
      <c r="P21" s="161">
        <v>0</v>
      </c>
      <c r="Q21" s="161">
        <f>ROUND(E21*P21,2)</f>
        <v>0</v>
      </c>
      <c r="R21" s="161"/>
      <c r="S21" s="161" t="s">
        <v>97</v>
      </c>
      <c r="T21" s="161" t="s">
        <v>98</v>
      </c>
      <c r="U21" s="161">
        <v>0.6159</v>
      </c>
      <c r="V21" s="161">
        <f>ROUND(E21*U21,2)</f>
        <v>13.55</v>
      </c>
      <c r="W21" s="161"/>
      <c r="X21" s="162" t="s">
        <v>99</v>
      </c>
      <c r="Y21" s="145"/>
      <c r="Z21" s="145"/>
      <c r="AA21" s="145"/>
      <c r="AB21" s="145"/>
      <c r="AC21" s="145"/>
      <c r="AD21" s="145"/>
      <c r="AE21" s="145"/>
      <c r="AF21" s="145"/>
      <c r="AG21" s="145" t="s">
        <v>100</v>
      </c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">
      <c r="A22" s="148"/>
      <c r="B22" s="149"/>
      <c r="C22" s="237" t="s">
        <v>133</v>
      </c>
      <c r="D22" s="238"/>
      <c r="E22" s="238"/>
      <c r="F22" s="238"/>
      <c r="G22" s="238"/>
      <c r="H22" s="150"/>
      <c r="I22" s="150"/>
      <c r="J22" s="150"/>
      <c r="K22" s="150"/>
      <c r="L22" s="150"/>
      <c r="M22" s="150"/>
      <c r="N22" s="150"/>
      <c r="O22" s="150"/>
      <c r="P22" s="150"/>
      <c r="Q22" s="150"/>
      <c r="R22" s="150"/>
      <c r="S22" s="150"/>
      <c r="T22" s="150"/>
      <c r="U22" s="150"/>
      <c r="V22" s="150"/>
      <c r="W22" s="150"/>
      <c r="X22" s="150"/>
      <c r="Y22" s="145"/>
      <c r="Z22" s="145"/>
      <c r="AA22" s="145"/>
      <c r="AB22" s="145"/>
      <c r="AC22" s="145"/>
      <c r="AD22" s="145"/>
      <c r="AE22" s="145"/>
      <c r="AF22" s="145"/>
      <c r="AG22" s="145" t="s">
        <v>102</v>
      </c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ht="22.5" outlineLevel="1" x14ac:dyDescent="0.2">
      <c r="A23" s="163">
        <v>12</v>
      </c>
      <c r="B23" s="164" t="s">
        <v>134</v>
      </c>
      <c r="C23" s="171" t="s">
        <v>135</v>
      </c>
      <c r="D23" s="165" t="s">
        <v>96</v>
      </c>
      <c r="E23" s="166">
        <v>22</v>
      </c>
      <c r="F23" s="179"/>
      <c r="G23" s="167">
        <f t="shared" ref="G23:G32" si="7">ROUND(E23*F23,2)</f>
        <v>0</v>
      </c>
      <c r="H23" s="167">
        <v>49.37</v>
      </c>
      <c r="I23" s="167">
        <f t="shared" ref="I23:I32" si="8">ROUND(E23*H23,2)</f>
        <v>1086.1400000000001</v>
      </c>
      <c r="J23" s="167">
        <v>56.13</v>
      </c>
      <c r="K23" s="167">
        <f t="shared" ref="K23:K32" si="9">ROUND(E23*J23,2)</f>
        <v>1234.8599999999999</v>
      </c>
      <c r="L23" s="167">
        <v>21</v>
      </c>
      <c r="M23" s="167">
        <f t="shared" ref="M23:M32" si="10">G23*(1+L23/100)</f>
        <v>0</v>
      </c>
      <c r="N23" s="167">
        <v>6.9999999999999994E-5</v>
      </c>
      <c r="O23" s="167">
        <f t="shared" ref="O23:O32" si="11">ROUND(E23*N23,2)</f>
        <v>0</v>
      </c>
      <c r="P23" s="167">
        <v>0</v>
      </c>
      <c r="Q23" s="167">
        <f t="shared" ref="Q23:Q32" si="12">ROUND(E23*P23,2)</f>
        <v>0</v>
      </c>
      <c r="R23" s="167"/>
      <c r="S23" s="167" t="s">
        <v>97</v>
      </c>
      <c r="T23" s="167" t="s">
        <v>97</v>
      </c>
      <c r="U23" s="167">
        <v>0.129</v>
      </c>
      <c r="V23" s="167">
        <f t="shared" ref="V23:V32" si="13">ROUND(E23*U23,2)</f>
        <v>2.84</v>
      </c>
      <c r="W23" s="167"/>
      <c r="X23" s="168" t="s">
        <v>99</v>
      </c>
      <c r="Y23" s="145"/>
      <c r="Z23" s="145"/>
      <c r="AA23" s="145"/>
      <c r="AB23" s="145"/>
      <c r="AC23" s="145"/>
      <c r="AD23" s="145"/>
      <c r="AE23" s="145"/>
      <c r="AF23" s="145"/>
      <c r="AG23" s="145" t="s">
        <v>110</v>
      </c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 x14ac:dyDescent="0.2">
      <c r="A24" s="163">
        <v>13</v>
      </c>
      <c r="B24" s="164" t="s">
        <v>136</v>
      </c>
      <c r="C24" s="171" t="s">
        <v>137</v>
      </c>
      <c r="D24" s="165" t="s">
        <v>109</v>
      </c>
      <c r="E24" s="166">
        <v>1</v>
      </c>
      <c r="F24" s="179"/>
      <c r="G24" s="167">
        <f t="shared" si="7"/>
        <v>0</v>
      </c>
      <c r="H24" s="167">
        <v>103.41</v>
      </c>
      <c r="I24" s="167">
        <f t="shared" si="8"/>
        <v>103.41</v>
      </c>
      <c r="J24" s="167">
        <v>26.59</v>
      </c>
      <c r="K24" s="167">
        <f t="shared" si="9"/>
        <v>26.59</v>
      </c>
      <c r="L24" s="167">
        <v>21</v>
      </c>
      <c r="M24" s="167">
        <f t="shared" si="10"/>
        <v>0</v>
      </c>
      <c r="N24" s="167">
        <v>0</v>
      </c>
      <c r="O24" s="167">
        <f t="shared" si="11"/>
        <v>0</v>
      </c>
      <c r="P24" s="167">
        <v>0</v>
      </c>
      <c r="Q24" s="167">
        <f t="shared" si="12"/>
        <v>0</v>
      </c>
      <c r="R24" s="167"/>
      <c r="S24" s="167" t="s">
        <v>97</v>
      </c>
      <c r="T24" s="167" t="s">
        <v>98</v>
      </c>
      <c r="U24" s="167">
        <v>8.3000000000000004E-2</v>
      </c>
      <c r="V24" s="167">
        <f t="shared" si="13"/>
        <v>0.08</v>
      </c>
      <c r="W24" s="167"/>
      <c r="X24" s="168" t="s">
        <v>99</v>
      </c>
      <c r="Y24" s="145"/>
      <c r="Z24" s="145"/>
      <c r="AA24" s="145"/>
      <c r="AB24" s="145"/>
      <c r="AC24" s="145"/>
      <c r="AD24" s="145"/>
      <c r="AE24" s="145"/>
      <c r="AF24" s="145"/>
      <c r="AG24" s="145" t="s">
        <v>110</v>
      </c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 x14ac:dyDescent="0.2">
      <c r="A25" s="163">
        <v>14</v>
      </c>
      <c r="B25" s="164" t="s">
        <v>138</v>
      </c>
      <c r="C25" s="171" t="s">
        <v>139</v>
      </c>
      <c r="D25" s="165" t="s">
        <v>109</v>
      </c>
      <c r="E25" s="166">
        <v>1</v>
      </c>
      <c r="F25" s="179"/>
      <c r="G25" s="167">
        <f t="shared" si="7"/>
        <v>0</v>
      </c>
      <c r="H25" s="167">
        <v>146.69</v>
      </c>
      <c r="I25" s="167">
        <f t="shared" si="8"/>
        <v>146.69</v>
      </c>
      <c r="J25" s="167">
        <v>66.31</v>
      </c>
      <c r="K25" s="167">
        <f t="shared" si="9"/>
        <v>66.31</v>
      </c>
      <c r="L25" s="167">
        <v>21</v>
      </c>
      <c r="M25" s="167">
        <f t="shared" si="10"/>
        <v>0</v>
      </c>
      <c r="N25" s="167">
        <v>2.0000000000000001E-4</v>
      </c>
      <c r="O25" s="167">
        <f t="shared" si="11"/>
        <v>0</v>
      </c>
      <c r="P25" s="167">
        <v>0</v>
      </c>
      <c r="Q25" s="167">
        <f t="shared" si="12"/>
        <v>0</v>
      </c>
      <c r="R25" s="167"/>
      <c r="S25" s="167" t="s">
        <v>97</v>
      </c>
      <c r="T25" s="167" t="s">
        <v>98</v>
      </c>
      <c r="U25" s="167">
        <v>0.20699999999999999</v>
      </c>
      <c r="V25" s="167">
        <f t="shared" si="13"/>
        <v>0.21</v>
      </c>
      <c r="W25" s="167"/>
      <c r="X25" s="168" t="s">
        <v>99</v>
      </c>
      <c r="Y25" s="145"/>
      <c r="Z25" s="145"/>
      <c r="AA25" s="145"/>
      <c r="AB25" s="145"/>
      <c r="AC25" s="145"/>
      <c r="AD25" s="145"/>
      <c r="AE25" s="145"/>
      <c r="AF25" s="145"/>
      <c r="AG25" s="145" t="s">
        <v>110</v>
      </c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">
      <c r="A26" s="163">
        <v>15</v>
      </c>
      <c r="B26" s="164" t="s">
        <v>140</v>
      </c>
      <c r="C26" s="171" t="s">
        <v>141</v>
      </c>
      <c r="D26" s="165" t="s">
        <v>142</v>
      </c>
      <c r="E26" s="166">
        <v>1</v>
      </c>
      <c r="F26" s="179"/>
      <c r="G26" s="167">
        <f t="shared" si="7"/>
        <v>0</v>
      </c>
      <c r="H26" s="167">
        <v>0</v>
      </c>
      <c r="I26" s="167">
        <f t="shared" si="8"/>
        <v>0</v>
      </c>
      <c r="J26" s="167">
        <v>250</v>
      </c>
      <c r="K26" s="167">
        <f t="shared" si="9"/>
        <v>250</v>
      </c>
      <c r="L26" s="167">
        <v>21</v>
      </c>
      <c r="M26" s="167">
        <f t="shared" si="10"/>
        <v>0</v>
      </c>
      <c r="N26" s="167">
        <v>0</v>
      </c>
      <c r="O26" s="167">
        <f t="shared" si="11"/>
        <v>0</v>
      </c>
      <c r="P26" s="167">
        <v>0</v>
      </c>
      <c r="Q26" s="167">
        <f t="shared" si="12"/>
        <v>0</v>
      </c>
      <c r="R26" s="167"/>
      <c r="S26" s="167" t="s">
        <v>123</v>
      </c>
      <c r="T26" s="167" t="s">
        <v>113</v>
      </c>
      <c r="U26" s="167">
        <v>0</v>
      </c>
      <c r="V26" s="167">
        <f t="shared" si="13"/>
        <v>0</v>
      </c>
      <c r="W26" s="167"/>
      <c r="X26" s="168" t="s">
        <v>99</v>
      </c>
      <c r="Y26" s="145"/>
      <c r="Z26" s="145"/>
      <c r="AA26" s="145"/>
      <c r="AB26" s="145"/>
      <c r="AC26" s="145"/>
      <c r="AD26" s="145"/>
      <c r="AE26" s="145"/>
      <c r="AF26" s="145"/>
      <c r="AG26" s="145" t="s">
        <v>100</v>
      </c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 x14ac:dyDescent="0.2">
      <c r="A27" s="163">
        <v>16</v>
      </c>
      <c r="B27" s="164" t="s">
        <v>143</v>
      </c>
      <c r="C27" s="171" t="s">
        <v>144</v>
      </c>
      <c r="D27" s="165" t="s">
        <v>109</v>
      </c>
      <c r="E27" s="166">
        <v>7</v>
      </c>
      <c r="F27" s="179"/>
      <c r="G27" s="167">
        <f t="shared" si="7"/>
        <v>0</v>
      </c>
      <c r="H27" s="167">
        <v>0</v>
      </c>
      <c r="I27" s="167">
        <f t="shared" si="8"/>
        <v>0</v>
      </c>
      <c r="J27" s="167">
        <v>132.30000000000001</v>
      </c>
      <c r="K27" s="167">
        <f t="shared" si="9"/>
        <v>926.1</v>
      </c>
      <c r="L27" s="167">
        <v>21</v>
      </c>
      <c r="M27" s="167">
        <f t="shared" si="10"/>
        <v>0</v>
      </c>
      <c r="N27" s="167">
        <v>0</v>
      </c>
      <c r="O27" s="167">
        <f t="shared" si="11"/>
        <v>0</v>
      </c>
      <c r="P27" s="167">
        <v>0</v>
      </c>
      <c r="Q27" s="167">
        <f t="shared" si="12"/>
        <v>0</v>
      </c>
      <c r="R27" s="167"/>
      <c r="S27" s="167" t="s">
        <v>97</v>
      </c>
      <c r="T27" s="167" t="s">
        <v>113</v>
      </c>
      <c r="U27" s="167">
        <v>0</v>
      </c>
      <c r="V27" s="167">
        <f t="shared" si="13"/>
        <v>0</v>
      </c>
      <c r="W27" s="167"/>
      <c r="X27" s="168" t="s">
        <v>99</v>
      </c>
      <c r="Y27" s="145"/>
      <c r="Z27" s="145"/>
      <c r="AA27" s="145"/>
      <c r="AB27" s="145"/>
      <c r="AC27" s="145"/>
      <c r="AD27" s="145"/>
      <c r="AE27" s="145"/>
      <c r="AF27" s="145"/>
      <c r="AG27" s="145" t="s">
        <v>100</v>
      </c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 x14ac:dyDescent="0.2">
      <c r="A28" s="163">
        <v>17</v>
      </c>
      <c r="B28" s="164" t="s">
        <v>145</v>
      </c>
      <c r="C28" s="171" t="s">
        <v>146</v>
      </c>
      <c r="D28" s="165" t="s">
        <v>96</v>
      </c>
      <c r="E28" s="166">
        <v>22</v>
      </c>
      <c r="F28" s="179"/>
      <c r="G28" s="167">
        <f t="shared" si="7"/>
        <v>0</v>
      </c>
      <c r="H28" s="167">
        <v>0</v>
      </c>
      <c r="I28" s="167">
        <f t="shared" si="8"/>
        <v>0</v>
      </c>
      <c r="J28" s="167">
        <v>31.4</v>
      </c>
      <c r="K28" s="167">
        <f t="shared" si="9"/>
        <v>690.8</v>
      </c>
      <c r="L28" s="167">
        <v>21</v>
      </c>
      <c r="M28" s="167">
        <f t="shared" si="10"/>
        <v>0</v>
      </c>
      <c r="N28" s="167">
        <v>1.8000000000000001E-4</v>
      </c>
      <c r="O28" s="167">
        <f t="shared" si="11"/>
        <v>0</v>
      </c>
      <c r="P28" s="167">
        <v>0</v>
      </c>
      <c r="Q28" s="167">
        <f t="shared" si="12"/>
        <v>0</v>
      </c>
      <c r="R28" s="167"/>
      <c r="S28" s="167" t="s">
        <v>97</v>
      </c>
      <c r="T28" s="167" t="s">
        <v>113</v>
      </c>
      <c r="U28" s="167">
        <v>0</v>
      </c>
      <c r="V28" s="167">
        <f t="shared" si="13"/>
        <v>0</v>
      </c>
      <c r="W28" s="167"/>
      <c r="X28" s="168" t="s">
        <v>99</v>
      </c>
      <c r="Y28" s="145"/>
      <c r="Z28" s="145"/>
      <c r="AA28" s="145"/>
      <c r="AB28" s="145"/>
      <c r="AC28" s="145"/>
      <c r="AD28" s="145"/>
      <c r="AE28" s="145"/>
      <c r="AF28" s="145"/>
      <c r="AG28" s="145" t="s">
        <v>100</v>
      </c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 x14ac:dyDescent="0.2">
      <c r="A29" s="163">
        <v>18</v>
      </c>
      <c r="B29" s="164" t="s">
        <v>147</v>
      </c>
      <c r="C29" s="171" t="s">
        <v>148</v>
      </c>
      <c r="D29" s="165" t="s">
        <v>96</v>
      </c>
      <c r="E29" s="166">
        <v>22</v>
      </c>
      <c r="F29" s="179"/>
      <c r="G29" s="167">
        <f t="shared" si="7"/>
        <v>0</v>
      </c>
      <c r="H29" s="167">
        <v>0</v>
      </c>
      <c r="I29" s="167">
        <f t="shared" si="8"/>
        <v>0</v>
      </c>
      <c r="J29" s="167">
        <v>18.5</v>
      </c>
      <c r="K29" s="167">
        <f t="shared" si="9"/>
        <v>407</v>
      </c>
      <c r="L29" s="167">
        <v>21</v>
      </c>
      <c r="M29" s="167">
        <f t="shared" si="10"/>
        <v>0</v>
      </c>
      <c r="N29" s="167">
        <v>0</v>
      </c>
      <c r="O29" s="167">
        <f t="shared" si="11"/>
        <v>0</v>
      </c>
      <c r="P29" s="167">
        <v>0</v>
      </c>
      <c r="Q29" s="167">
        <f t="shared" si="12"/>
        <v>0</v>
      </c>
      <c r="R29" s="167"/>
      <c r="S29" s="167" t="s">
        <v>97</v>
      </c>
      <c r="T29" s="167" t="s">
        <v>113</v>
      </c>
      <c r="U29" s="167">
        <v>0</v>
      </c>
      <c r="V29" s="167">
        <f t="shared" si="13"/>
        <v>0</v>
      </c>
      <c r="W29" s="167"/>
      <c r="X29" s="168" t="s">
        <v>99</v>
      </c>
      <c r="Y29" s="145"/>
      <c r="Z29" s="145"/>
      <c r="AA29" s="145"/>
      <c r="AB29" s="145"/>
      <c r="AC29" s="145"/>
      <c r="AD29" s="145"/>
      <c r="AE29" s="145"/>
      <c r="AF29" s="145"/>
      <c r="AG29" s="145" t="s">
        <v>100</v>
      </c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 x14ac:dyDescent="0.2">
      <c r="A30" s="163">
        <v>19</v>
      </c>
      <c r="B30" s="164" t="s">
        <v>149</v>
      </c>
      <c r="C30" s="171" t="s">
        <v>150</v>
      </c>
      <c r="D30" s="165" t="s">
        <v>109</v>
      </c>
      <c r="E30" s="166">
        <v>7</v>
      </c>
      <c r="F30" s="179"/>
      <c r="G30" s="167">
        <f t="shared" si="7"/>
        <v>0</v>
      </c>
      <c r="H30" s="167">
        <v>130.4</v>
      </c>
      <c r="I30" s="167">
        <f t="shared" si="8"/>
        <v>912.8</v>
      </c>
      <c r="J30" s="167">
        <v>0</v>
      </c>
      <c r="K30" s="167">
        <f t="shared" si="9"/>
        <v>0</v>
      </c>
      <c r="L30" s="167">
        <v>21</v>
      </c>
      <c r="M30" s="167">
        <f t="shared" si="10"/>
        <v>0</v>
      </c>
      <c r="N30" s="167">
        <v>0</v>
      </c>
      <c r="O30" s="167">
        <f t="shared" si="11"/>
        <v>0</v>
      </c>
      <c r="P30" s="167">
        <v>0</v>
      </c>
      <c r="Q30" s="167">
        <f t="shared" si="12"/>
        <v>0</v>
      </c>
      <c r="R30" s="167"/>
      <c r="S30" s="167" t="s">
        <v>123</v>
      </c>
      <c r="T30" s="167" t="s">
        <v>113</v>
      </c>
      <c r="U30" s="167">
        <v>0</v>
      </c>
      <c r="V30" s="167">
        <f t="shared" si="13"/>
        <v>0</v>
      </c>
      <c r="W30" s="167"/>
      <c r="X30" s="168" t="s">
        <v>124</v>
      </c>
      <c r="Y30" s="145"/>
      <c r="Z30" s="145"/>
      <c r="AA30" s="145"/>
      <c r="AB30" s="145"/>
      <c r="AC30" s="145"/>
      <c r="AD30" s="145"/>
      <c r="AE30" s="145"/>
      <c r="AF30" s="145"/>
      <c r="AG30" s="145" t="s">
        <v>125</v>
      </c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 x14ac:dyDescent="0.2">
      <c r="A31" s="163">
        <v>20</v>
      </c>
      <c r="B31" s="164" t="s">
        <v>151</v>
      </c>
      <c r="C31" s="171" t="s">
        <v>152</v>
      </c>
      <c r="D31" s="165" t="s">
        <v>122</v>
      </c>
      <c r="E31" s="166">
        <v>1</v>
      </c>
      <c r="F31" s="179"/>
      <c r="G31" s="167">
        <f t="shared" si="7"/>
        <v>0</v>
      </c>
      <c r="H31" s="167">
        <v>145</v>
      </c>
      <c r="I31" s="167">
        <f t="shared" si="8"/>
        <v>145</v>
      </c>
      <c r="J31" s="167">
        <v>0</v>
      </c>
      <c r="K31" s="167">
        <f t="shared" si="9"/>
        <v>0</v>
      </c>
      <c r="L31" s="167">
        <v>21</v>
      </c>
      <c r="M31" s="167">
        <f t="shared" si="10"/>
        <v>0</v>
      </c>
      <c r="N31" s="167">
        <v>0</v>
      </c>
      <c r="O31" s="167">
        <f t="shared" si="11"/>
        <v>0</v>
      </c>
      <c r="P31" s="167">
        <v>0</v>
      </c>
      <c r="Q31" s="167">
        <f t="shared" si="12"/>
        <v>0</v>
      </c>
      <c r="R31" s="167"/>
      <c r="S31" s="167" t="s">
        <v>123</v>
      </c>
      <c r="T31" s="167" t="s">
        <v>113</v>
      </c>
      <c r="U31" s="167">
        <v>0</v>
      </c>
      <c r="V31" s="167">
        <f t="shared" si="13"/>
        <v>0</v>
      </c>
      <c r="W31" s="167"/>
      <c r="X31" s="168" t="s">
        <v>124</v>
      </c>
      <c r="Y31" s="145"/>
      <c r="Z31" s="145"/>
      <c r="AA31" s="145"/>
      <c r="AB31" s="145"/>
      <c r="AC31" s="145"/>
      <c r="AD31" s="145"/>
      <c r="AE31" s="145"/>
      <c r="AF31" s="145"/>
      <c r="AG31" s="145" t="s">
        <v>125</v>
      </c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">
      <c r="A32" s="163">
        <v>21</v>
      </c>
      <c r="B32" s="164" t="s">
        <v>153</v>
      </c>
      <c r="C32" s="171" t="s">
        <v>154</v>
      </c>
      <c r="D32" s="165" t="s">
        <v>128</v>
      </c>
      <c r="E32" s="166">
        <v>1.8460000000000001E-2</v>
      </c>
      <c r="F32" s="179"/>
      <c r="G32" s="167">
        <f t="shared" si="7"/>
        <v>0</v>
      </c>
      <c r="H32" s="167">
        <v>0</v>
      </c>
      <c r="I32" s="167">
        <f t="shared" si="8"/>
        <v>0</v>
      </c>
      <c r="J32" s="167">
        <v>609</v>
      </c>
      <c r="K32" s="167">
        <f t="shared" si="9"/>
        <v>11.24</v>
      </c>
      <c r="L32" s="167">
        <v>21</v>
      </c>
      <c r="M32" s="167">
        <f t="shared" si="10"/>
        <v>0</v>
      </c>
      <c r="N32" s="167">
        <v>0</v>
      </c>
      <c r="O32" s="167">
        <f t="shared" si="11"/>
        <v>0</v>
      </c>
      <c r="P32" s="167">
        <v>0</v>
      </c>
      <c r="Q32" s="167">
        <f t="shared" si="12"/>
        <v>0</v>
      </c>
      <c r="R32" s="167"/>
      <c r="S32" s="167" t="s">
        <v>97</v>
      </c>
      <c r="T32" s="167" t="s">
        <v>97</v>
      </c>
      <c r="U32" s="167">
        <v>1.327</v>
      </c>
      <c r="V32" s="167">
        <f t="shared" si="13"/>
        <v>0.02</v>
      </c>
      <c r="W32" s="167"/>
      <c r="X32" s="168" t="s">
        <v>129</v>
      </c>
      <c r="Y32" s="145"/>
      <c r="Z32" s="145"/>
      <c r="AA32" s="145"/>
      <c r="AB32" s="145"/>
      <c r="AC32" s="145"/>
      <c r="AD32" s="145"/>
      <c r="AE32" s="145"/>
      <c r="AF32" s="145"/>
      <c r="AG32" s="145" t="s">
        <v>130</v>
      </c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x14ac:dyDescent="0.2">
      <c r="A33" s="151" t="s">
        <v>92</v>
      </c>
      <c r="B33" s="152" t="s">
        <v>57</v>
      </c>
      <c r="C33" s="169" t="s">
        <v>58</v>
      </c>
      <c r="D33" s="153"/>
      <c r="E33" s="154"/>
      <c r="F33" s="155"/>
      <c r="G33" s="155">
        <f>SUMIF(AG34:AG45,"&lt;&gt;NOR",G34:G45)</f>
        <v>0</v>
      </c>
      <c r="H33" s="155"/>
      <c r="I33" s="155">
        <f>SUM(I34:I45)</f>
        <v>22820.82</v>
      </c>
      <c r="J33" s="155"/>
      <c r="K33" s="155">
        <f>SUM(K34:K45)</f>
        <v>33022.78</v>
      </c>
      <c r="L33" s="155"/>
      <c r="M33" s="155">
        <f>SUM(M34:M45)</f>
        <v>0</v>
      </c>
      <c r="N33" s="155"/>
      <c r="O33" s="155">
        <f>SUM(O34:O45)</f>
        <v>0.1</v>
      </c>
      <c r="P33" s="155"/>
      <c r="Q33" s="155">
        <f>SUM(Q34:Q45)</f>
        <v>0</v>
      </c>
      <c r="R33" s="155"/>
      <c r="S33" s="155"/>
      <c r="T33" s="155"/>
      <c r="U33" s="155"/>
      <c r="V33" s="155">
        <f>SUM(V34:V45)</f>
        <v>6.67</v>
      </c>
      <c r="W33" s="155"/>
      <c r="X33" s="156"/>
      <c r="AG33" t="s">
        <v>93</v>
      </c>
    </row>
    <row r="34" spans="1:60" outlineLevel="1" x14ac:dyDescent="0.2">
      <c r="A34" s="163">
        <v>22</v>
      </c>
      <c r="B34" s="164" t="s">
        <v>155</v>
      </c>
      <c r="C34" s="171" t="s">
        <v>156</v>
      </c>
      <c r="D34" s="165" t="s">
        <v>142</v>
      </c>
      <c r="E34" s="166">
        <v>1</v>
      </c>
      <c r="F34" s="179"/>
      <c r="G34" s="167">
        <f t="shared" ref="G34:G45" si="14">ROUND(E34*F34,2)</f>
        <v>0</v>
      </c>
      <c r="H34" s="167">
        <v>2785.89</v>
      </c>
      <c r="I34" s="167">
        <f t="shared" ref="I34:I45" si="15">ROUND(E34*H34,2)</f>
        <v>2785.89</v>
      </c>
      <c r="J34" s="167">
        <v>999.11</v>
      </c>
      <c r="K34" s="167">
        <f t="shared" ref="K34:K45" si="16">ROUND(E34*J34,2)</f>
        <v>999.11</v>
      </c>
      <c r="L34" s="167">
        <v>21</v>
      </c>
      <c r="M34" s="167">
        <f t="shared" ref="M34:M45" si="17">G34*(1+L34/100)</f>
        <v>0</v>
      </c>
      <c r="N34" s="167">
        <v>0</v>
      </c>
      <c r="O34" s="167">
        <f t="shared" ref="O34:O45" si="18">ROUND(E34*N34,2)</f>
        <v>0</v>
      </c>
      <c r="P34" s="167">
        <v>0</v>
      </c>
      <c r="Q34" s="167">
        <f t="shared" ref="Q34:Q45" si="19">ROUND(E34*P34,2)</f>
        <v>0</v>
      </c>
      <c r="R34" s="167"/>
      <c r="S34" s="167" t="s">
        <v>157</v>
      </c>
      <c r="T34" s="167" t="s">
        <v>113</v>
      </c>
      <c r="U34" s="167">
        <v>1.1890000000000001</v>
      </c>
      <c r="V34" s="167">
        <f t="shared" ref="V34:V45" si="20">ROUND(E34*U34,2)</f>
        <v>1.19</v>
      </c>
      <c r="W34" s="167"/>
      <c r="X34" s="168" t="s">
        <v>99</v>
      </c>
      <c r="Y34" s="145"/>
      <c r="Z34" s="145"/>
      <c r="AA34" s="145"/>
      <c r="AB34" s="145"/>
      <c r="AC34" s="145"/>
      <c r="AD34" s="145"/>
      <c r="AE34" s="145"/>
      <c r="AF34" s="145"/>
      <c r="AG34" s="145" t="s">
        <v>100</v>
      </c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outlineLevel="1" x14ac:dyDescent="0.2">
      <c r="A35" s="163">
        <v>23</v>
      </c>
      <c r="B35" s="164" t="s">
        <v>158</v>
      </c>
      <c r="C35" s="171" t="s">
        <v>159</v>
      </c>
      <c r="D35" s="165" t="s">
        <v>142</v>
      </c>
      <c r="E35" s="166">
        <v>1</v>
      </c>
      <c r="F35" s="179"/>
      <c r="G35" s="167">
        <f t="shared" si="14"/>
        <v>0</v>
      </c>
      <c r="H35" s="167">
        <v>0</v>
      </c>
      <c r="I35" s="167">
        <f t="shared" si="15"/>
        <v>0</v>
      </c>
      <c r="J35" s="167">
        <v>6540</v>
      </c>
      <c r="K35" s="167">
        <f t="shared" si="16"/>
        <v>6540</v>
      </c>
      <c r="L35" s="167">
        <v>21</v>
      </c>
      <c r="M35" s="167">
        <f t="shared" si="17"/>
        <v>0</v>
      </c>
      <c r="N35" s="167">
        <v>2.8219999999999999E-2</v>
      </c>
      <c r="O35" s="167">
        <f t="shared" si="18"/>
        <v>0.03</v>
      </c>
      <c r="P35" s="167">
        <v>0</v>
      </c>
      <c r="Q35" s="167">
        <f t="shared" si="19"/>
        <v>0</v>
      </c>
      <c r="R35" s="167"/>
      <c r="S35" s="167" t="s">
        <v>97</v>
      </c>
      <c r="T35" s="167" t="s">
        <v>113</v>
      </c>
      <c r="U35" s="167">
        <v>1.5</v>
      </c>
      <c r="V35" s="167">
        <f t="shared" si="20"/>
        <v>1.5</v>
      </c>
      <c r="W35" s="167"/>
      <c r="X35" s="168" t="s">
        <v>99</v>
      </c>
      <c r="Y35" s="145"/>
      <c r="Z35" s="145"/>
      <c r="AA35" s="145"/>
      <c r="AB35" s="145"/>
      <c r="AC35" s="145"/>
      <c r="AD35" s="145"/>
      <c r="AE35" s="145"/>
      <c r="AF35" s="145"/>
      <c r="AG35" s="145" t="s">
        <v>100</v>
      </c>
      <c r="AH35" s="145"/>
      <c r="AI35" s="145"/>
      <c r="AJ35" s="145"/>
      <c r="AK35" s="145"/>
      <c r="AL35" s="145"/>
      <c r="AM35" s="145"/>
      <c r="AN35" s="145"/>
      <c r="AO35" s="145"/>
      <c r="AP35" s="145"/>
      <c r="AQ35" s="145"/>
      <c r="AR35" s="145"/>
      <c r="AS35" s="145"/>
      <c r="AT35" s="145"/>
      <c r="AU35" s="145"/>
      <c r="AV35" s="145"/>
      <c r="AW35" s="145"/>
      <c r="AX35" s="145"/>
      <c r="AY35" s="145"/>
      <c r="AZ35" s="145"/>
      <c r="BA35" s="145"/>
      <c r="BB35" s="145"/>
      <c r="BC35" s="145"/>
      <c r="BD35" s="145"/>
      <c r="BE35" s="145"/>
      <c r="BF35" s="145"/>
      <c r="BG35" s="145"/>
      <c r="BH35" s="145"/>
    </row>
    <row r="36" spans="1:60" ht="22.5" outlineLevel="1" x14ac:dyDescent="0.2">
      <c r="A36" s="163">
        <v>24</v>
      </c>
      <c r="B36" s="164" t="s">
        <v>160</v>
      </c>
      <c r="C36" s="171" t="s">
        <v>161</v>
      </c>
      <c r="D36" s="165" t="s">
        <v>142</v>
      </c>
      <c r="E36" s="166">
        <v>1</v>
      </c>
      <c r="F36" s="179"/>
      <c r="G36" s="167">
        <f t="shared" si="14"/>
        <v>0</v>
      </c>
      <c r="H36" s="167">
        <v>5320.57</v>
      </c>
      <c r="I36" s="167">
        <f t="shared" si="15"/>
        <v>5320.57</v>
      </c>
      <c r="J36" s="167">
        <v>659.43</v>
      </c>
      <c r="K36" s="167">
        <f t="shared" si="16"/>
        <v>659.43</v>
      </c>
      <c r="L36" s="167">
        <v>21</v>
      </c>
      <c r="M36" s="167">
        <f t="shared" si="17"/>
        <v>0</v>
      </c>
      <c r="N36" s="167">
        <v>1.772E-2</v>
      </c>
      <c r="O36" s="167">
        <f t="shared" si="18"/>
        <v>0.02</v>
      </c>
      <c r="P36" s="167">
        <v>0</v>
      </c>
      <c r="Q36" s="167">
        <f t="shared" si="19"/>
        <v>0</v>
      </c>
      <c r="R36" s="167"/>
      <c r="S36" s="167" t="s">
        <v>97</v>
      </c>
      <c r="T36" s="167" t="s">
        <v>113</v>
      </c>
      <c r="U36" s="167">
        <v>0.97299999999999998</v>
      </c>
      <c r="V36" s="167">
        <f t="shared" si="20"/>
        <v>0.97</v>
      </c>
      <c r="W36" s="167"/>
      <c r="X36" s="168" t="s">
        <v>99</v>
      </c>
      <c r="Y36" s="145"/>
      <c r="Z36" s="145"/>
      <c r="AA36" s="145"/>
      <c r="AB36" s="145"/>
      <c r="AC36" s="145"/>
      <c r="AD36" s="145"/>
      <c r="AE36" s="145"/>
      <c r="AF36" s="145"/>
      <c r="AG36" s="145" t="s">
        <v>100</v>
      </c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 x14ac:dyDescent="0.2">
      <c r="A37" s="163">
        <v>25</v>
      </c>
      <c r="B37" s="164" t="s">
        <v>162</v>
      </c>
      <c r="C37" s="171" t="s">
        <v>163</v>
      </c>
      <c r="D37" s="165" t="s">
        <v>142</v>
      </c>
      <c r="E37" s="166">
        <v>1</v>
      </c>
      <c r="F37" s="179"/>
      <c r="G37" s="167">
        <f t="shared" si="14"/>
        <v>0</v>
      </c>
      <c r="H37" s="167">
        <v>8634.82</v>
      </c>
      <c r="I37" s="167">
        <f t="shared" si="15"/>
        <v>8634.82</v>
      </c>
      <c r="J37" s="167">
        <v>160.18</v>
      </c>
      <c r="K37" s="167">
        <f t="shared" si="16"/>
        <v>160.18</v>
      </c>
      <c r="L37" s="167">
        <v>21</v>
      </c>
      <c r="M37" s="167">
        <f t="shared" si="17"/>
        <v>0</v>
      </c>
      <c r="N37" s="167">
        <v>1.6E-2</v>
      </c>
      <c r="O37" s="167">
        <f t="shared" si="18"/>
        <v>0.02</v>
      </c>
      <c r="P37" s="167">
        <v>0</v>
      </c>
      <c r="Q37" s="167">
        <f t="shared" si="19"/>
        <v>0</v>
      </c>
      <c r="R37" s="167"/>
      <c r="S37" s="167" t="s">
        <v>97</v>
      </c>
      <c r="T37" s="167" t="s">
        <v>98</v>
      </c>
      <c r="U37" s="167">
        <v>0.5</v>
      </c>
      <c r="V37" s="167">
        <f t="shared" si="20"/>
        <v>0.5</v>
      </c>
      <c r="W37" s="167"/>
      <c r="X37" s="168" t="s">
        <v>99</v>
      </c>
      <c r="Y37" s="145"/>
      <c r="Z37" s="145"/>
      <c r="AA37" s="145"/>
      <c r="AB37" s="145"/>
      <c r="AC37" s="145"/>
      <c r="AD37" s="145"/>
      <c r="AE37" s="145"/>
      <c r="AF37" s="145"/>
      <c r="AG37" s="145" t="s">
        <v>110</v>
      </c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1" x14ac:dyDescent="0.2">
      <c r="A38" s="163">
        <v>26</v>
      </c>
      <c r="B38" s="164" t="s">
        <v>164</v>
      </c>
      <c r="C38" s="171" t="s">
        <v>165</v>
      </c>
      <c r="D38" s="165" t="s">
        <v>142</v>
      </c>
      <c r="E38" s="166">
        <v>1</v>
      </c>
      <c r="F38" s="179"/>
      <c r="G38" s="167">
        <f t="shared" si="14"/>
        <v>0</v>
      </c>
      <c r="H38" s="167">
        <v>0</v>
      </c>
      <c r="I38" s="167">
        <f t="shared" si="15"/>
        <v>0</v>
      </c>
      <c r="J38" s="167">
        <v>4250</v>
      </c>
      <c r="K38" s="167">
        <f t="shared" si="16"/>
        <v>4250</v>
      </c>
      <c r="L38" s="167">
        <v>21</v>
      </c>
      <c r="M38" s="167">
        <f t="shared" si="17"/>
        <v>0</v>
      </c>
      <c r="N38" s="167">
        <v>1.7010000000000001E-2</v>
      </c>
      <c r="O38" s="167">
        <f t="shared" si="18"/>
        <v>0.02</v>
      </c>
      <c r="P38" s="167">
        <v>0</v>
      </c>
      <c r="Q38" s="167">
        <f t="shared" si="19"/>
        <v>0</v>
      </c>
      <c r="R38" s="167"/>
      <c r="S38" s="167" t="s">
        <v>97</v>
      </c>
      <c r="T38" s="167" t="s">
        <v>113</v>
      </c>
      <c r="U38" s="167">
        <v>1.2529999999999999</v>
      </c>
      <c r="V38" s="167">
        <f t="shared" si="20"/>
        <v>1.25</v>
      </c>
      <c r="W38" s="167"/>
      <c r="X38" s="168" t="s">
        <v>99</v>
      </c>
      <c r="Y38" s="145"/>
      <c r="Z38" s="145"/>
      <c r="AA38" s="145"/>
      <c r="AB38" s="145"/>
      <c r="AC38" s="145"/>
      <c r="AD38" s="145"/>
      <c r="AE38" s="145"/>
      <c r="AF38" s="145"/>
      <c r="AG38" s="145" t="s">
        <v>100</v>
      </c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outlineLevel="1" x14ac:dyDescent="0.2">
      <c r="A39" s="163">
        <v>27</v>
      </c>
      <c r="B39" s="164" t="s">
        <v>166</v>
      </c>
      <c r="C39" s="171" t="s">
        <v>167</v>
      </c>
      <c r="D39" s="165" t="s">
        <v>142</v>
      </c>
      <c r="E39" s="166">
        <v>2</v>
      </c>
      <c r="F39" s="179"/>
      <c r="G39" s="167">
        <f t="shared" si="14"/>
        <v>0</v>
      </c>
      <c r="H39" s="167">
        <v>2941.6</v>
      </c>
      <c r="I39" s="167">
        <f t="shared" si="15"/>
        <v>5883.2</v>
      </c>
      <c r="J39" s="167">
        <v>208.4</v>
      </c>
      <c r="K39" s="167">
        <f t="shared" si="16"/>
        <v>416.8</v>
      </c>
      <c r="L39" s="167">
        <v>21</v>
      </c>
      <c r="M39" s="167">
        <f t="shared" si="17"/>
        <v>0</v>
      </c>
      <c r="N39" s="167">
        <v>3.8700000000000002E-3</v>
      </c>
      <c r="O39" s="167">
        <f t="shared" si="18"/>
        <v>0.01</v>
      </c>
      <c r="P39" s="167">
        <v>0</v>
      </c>
      <c r="Q39" s="167">
        <f t="shared" si="19"/>
        <v>0</v>
      </c>
      <c r="R39" s="167"/>
      <c r="S39" s="167" t="s">
        <v>97</v>
      </c>
      <c r="T39" s="167" t="s">
        <v>113</v>
      </c>
      <c r="U39" s="167">
        <v>0.50700000000000001</v>
      </c>
      <c r="V39" s="167">
        <f t="shared" si="20"/>
        <v>1.01</v>
      </c>
      <c r="W39" s="167"/>
      <c r="X39" s="168" t="s">
        <v>99</v>
      </c>
      <c r="Y39" s="145"/>
      <c r="Z39" s="145"/>
      <c r="AA39" s="145"/>
      <c r="AB39" s="145"/>
      <c r="AC39" s="145"/>
      <c r="AD39" s="145"/>
      <c r="AE39" s="145"/>
      <c r="AF39" s="145"/>
      <c r="AG39" s="145" t="s">
        <v>110</v>
      </c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outlineLevel="1" x14ac:dyDescent="0.2">
      <c r="A40" s="163">
        <v>28</v>
      </c>
      <c r="B40" s="164" t="s">
        <v>168</v>
      </c>
      <c r="C40" s="171" t="s">
        <v>169</v>
      </c>
      <c r="D40" s="165" t="s">
        <v>109</v>
      </c>
      <c r="E40" s="166">
        <v>1</v>
      </c>
      <c r="F40" s="179"/>
      <c r="G40" s="167">
        <f t="shared" si="14"/>
        <v>0</v>
      </c>
      <c r="H40" s="167">
        <v>196.34</v>
      </c>
      <c r="I40" s="167">
        <f t="shared" si="15"/>
        <v>196.34</v>
      </c>
      <c r="J40" s="167">
        <v>157.66</v>
      </c>
      <c r="K40" s="167">
        <f t="shared" si="16"/>
        <v>157.66</v>
      </c>
      <c r="L40" s="167">
        <v>21</v>
      </c>
      <c r="M40" s="167">
        <f t="shared" si="17"/>
        <v>0</v>
      </c>
      <c r="N40" s="167">
        <v>0</v>
      </c>
      <c r="O40" s="167">
        <f t="shared" si="18"/>
        <v>0</v>
      </c>
      <c r="P40" s="167">
        <v>0</v>
      </c>
      <c r="Q40" s="167">
        <f t="shared" si="19"/>
        <v>0</v>
      </c>
      <c r="R40" s="167"/>
      <c r="S40" s="167" t="s">
        <v>97</v>
      </c>
      <c r="T40" s="167" t="s">
        <v>113</v>
      </c>
      <c r="U40" s="167">
        <v>0.246</v>
      </c>
      <c r="V40" s="167">
        <f t="shared" si="20"/>
        <v>0.25</v>
      </c>
      <c r="W40" s="167"/>
      <c r="X40" s="168" t="s">
        <v>99</v>
      </c>
      <c r="Y40" s="145"/>
      <c r="Z40" s="145"/>
      <c r="AA40" s="145"/>
      <c r="AB40" s="145"/>
      <c r="AC40" s="145"/>
      <c r="AD40" s="145"/>
      <c r="AE40" s="145"/>
      <c r="AF40" s="145"/>
      <c r="AG40" s="145" t="s">
        <v>100</v>
      </c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1" x14ac:dyDescent="0.2">
      <c r="A41" s="163">
        <v>29</v>
      </c>
      <c r="B41" s="164" t="s">
        <v>170</v>
      </c>
      <c r="C41" s="171" t="s">
        <v>171</v>
      </c>
      <c r="D41" s="165" t="s">
        <v>142</v>
      </c>
      <c r="E41" s="166">
        <v>11</v>
      </c>
      <c r="F41" s="179"/>
      <c r="G41" s="167">
        <f t="shared" si="14"/>
        <v>0</v>
      </c>
      <c r="H41" s="167">
        <v>0</v>
      </c>
      <c r="I41" s="167">
        <f t="shared" si="15"/>
        <v>0</v>
      </c>
      <c r="J41" s="167">
        <v>201</v>
      </c>
      <c r="K41" s="167">
        <f t="shared" si="16"/>
        <v>2211</v>
      </c>
      <c r="L41" s="167">
        <v>21</v>
      </c>
      <c r="M41" s="167">
        <f t="shared" si="17"/>
        <v>0</v>
      </c>
      <c r="N41" s="167">
        <v>0</v>
      </c>
      <c r="O41" s="167">
        <f t="shared" si="18"/>
        <v>0</v>
      </c>
      <c r="P41" s="167">
        <v>0</v>
      </c>
      <c r="Q41" s="167">
        <f t="shared" si="19"/>
        <v>0</v>
      </c>
      <c r="R41" s="167"/>
      <c r="S41" s="167" t="s">
        <v>172</v>
      </c>
      <c r="T41" s="167" t="s">
        <v>113</v>
      </c>
      <c r="U41" s="167">
        <v>0</v>
      </c>
      <c r="V41" s="167">
        <f t="shared" si="20"/>
        <v>0</v>
      </c>
      <c r="W41" s="167"/>
      <c r="X41" s="168" t="s">
        <v>99</v>
      </c>
      <c r="Y41" s="145"/>
      <c r="Z41" s="145"/>
      <c r="AA41" s="145"/>
      <c r="AB41" s="145"/>
      <c r="AC41" s="145"/>
      <c r="AD41" s="145"/>
      <c r="AE41" s="145"/>
      <c r="AF41" s="145"/>
      <c r="AG41" s="145" t="s">
        <v>100</v>
      </c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1" x14ac:dyDescent="0.2">
      <c r="A42" s="163">
        <v>30</v>
      </c>
      <c r="B42" s="164" t="s">
        <v>173</v>
      </c>
      <c r="C42" s="171" t="s">
        <v>174</v>
      </c>
      <c r="D42" s="165" t="s">
        <v>142</v>
      </c>
      <c r="E42" s="166">
        <v>1</v>
      </c>
      <c r="F42" s="179"/>
      <c r="G42" s="167">
        <f t="shared" si="14"/>
        <v>0</v>
      </c>
      <c r="H42" s="167">
        <v>0</v>
      </c>
      <c r="I42" s="167">
        <f t="shared" si="15"/>
        <v>0</v>
      </c>
      <c r="J42" s="167">
        <v>6874</v>
      </c>
      <c r="K42" s="167">
        <f t="shared" si="16"/>
        <v>6874</v>
      </c>
      <c r="L42" s="167">
        <v>21</v>
      </c>
      <c r="M42" s="167">
        <f t="shared" si="17"/>
        <v>0</v>
      </c>
      <c r="N42" s="167">
        <v>0</v>
      </c>
      <c r="O42" s="167">
        <f t="shared" si="18"/>
        <v>0</v>
      </c>
      <c r="P42" s="167">
        <v>0</v>
      </c>
      <c r="Q42" s="167">
        <f t="shared" si="19"/>
        <v>0</v>
      </c>
      <c r="R42" s="167"/>
      <c r="S42" s="167" t="s">
        <v>123</v>
      </c>
      <c r="T42" s="167" t="s">
        <v>113</v>
      </c>
      <c r="U42" s="167">
        <v>0</v>
      </c>
      <c r="V42" s="167">
        <f t="shared" si="20"/>
        <v>0</v>
      </c>
      <c r="W42" s="167"/>
      <c r="X42" s="168" t="s">
        <v>99</v>
      </c>
      <c r="Y42" s="145"/>
      <c r="Z42" s="145"/>
      <c r="AA42" s="145"/>
      <c r="AB42" s="145"/>
      <c r="AC42" s="145"/>
      <c r="AD42" s="145"/>
      <c r="AE42" s="145"/>
      <c r="AF42" s="145"/>
      <c r="AG42" s="145" t="s">
        <v>100</v>
      </c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outlineLevel="1" x14ac:dyDescent="0.2">
      <c r="A43" s="163">
        <v>31</v>
      </c>
      <c r="B43" s="164" t="s">
        <v>175</v>
      </c>
      <c r="C43" s="171" t="s">
        <v>176</v>
      </c>
      <c r="D43" s="165" t="s">
        <v>142</v>
      </c>
      <c r="E43" s="166">
        <v>1</v>
      </c>
      <c r="F43" s="179"/>
      <c r="G43" s="167">
        <f t="shared" si="14"/>
        <v>0</v>
      </c>
      <c r="H43" s="167">
        <v>0</v>
      </c>
      <c r="I43" s="167">
        <f t="shared" si="15"/>
        <v>0</v>
      </c>
      <c r="J43" s="167">
        <v>9242</v>
      </c>
      <c r="K43" s="167">
        <f t="shared" si="16"/>
        <v>9242</v>
      </c>
      <c r="L43" s="167">
        <v>21</v>
      </c>
      <c r="M43" s="167">
        <f t="shared" si="17"/>
        <v>0</v>
      </c>
      <c r="N43" s="167">
        <v>0</v>
      </c>
      <c r="O43" s="167">
        <f t="shared" si="18"/>
        <v>0</v>
      </c>
      <c r="P43" s="167">
        <v>0</v>
      </c>
      <c r="Q43" s="167">
        <f t="shared" si="19"/>
        <v>0</v>
      </c>
      <c r="R43" s="167"/>
      <c r="S43" s="167" t="s">
        <v>123</v>
      </c>
      <c r="T43" s="167" t="s">
        <v>113</v>
      </c>
      <c r="U43" s="167">
        <v>0</v>
      </c>
      <c r="V43" s="167">
        <f t="shared" si="20"/>
        <v>0</v>
      </c>
      <c r="W43" s="167"/>
      <c r="X43" s="168" t="s">
        <v>99</v>
      </c>
      <c r="Y43" s="145"/>
      <c r="Z43" s="145"/>
      <c r="AA43" s="145"/>
      <c r="AB43" s="145"/>
      <c r="AC43" s="145"/>
      <c r="AD43" s="145"/>
      <c r="AE43" s="145"/>
      <c r="AF43" s="145"/>
      <c r="AG43" s="145" t="s">
        <v>100</v>
      </c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 x14ac:dyDescent="0.2">
      <c r="A44" s="163">
        <v>32</v>
      </c>
      <c r="B44" s="164" t="s">
        <v>177</v>
      </c>
      <c r="C44" s="171" t="s">
        <v>178</v>
      </c>
      <c r="D44" s="165" t="s">
        <v>109</v>
      </c>
      <c r="E44" s="166">
        <v>2</v>
      </c>
      <c r="F44" s="179"/>
      <c r="G44" s="167">
        <f t="shared" si="14"/>
        <v>0</v>
      </c>
      <c r="H44" s="167">
        <v>0</v>
      </c>
      <c r="I44" s="167">
        <f t="shared" si="15"/>
        <v>0</v>
      </c>
      <c r="J44" s="167">
        <v>494.3</v>
      </c>
      <c r="K44" s="167">
        <f t="shared" si="16"/>
        <v>988.6</v>
      </c>
      <c r="L44" s="167">
        <v>21</v>
      </c>
      <c r="M44" s="167">
        <f t="shared" si="17"/>
        <v>0</v>
      </c>
      <c r="N44" s="167">
        <v>0</v>
      </c>
      <c r="O44" s="167">
        <f t="shared" si="18"/>
        <v>0</v>
      </c>
      <c r="P44" s="167">
        <v>0</v>
      </c>
      <c r="Q44" s="167">
        <f t="shared" si="19"/>
        <v>0</v>
      </c>
      <c r="R44" s="167"/>
      <c r="S44" s="167" t="s">
        <v>123</v>
      </c>
      <c r="T44" s="167" t="s">
        <v>113</v>
      </c>
      <c r="U44" s="167">
        <v>0</v>
      </c>
      <c r="V44" s="167">
        <f t="shared" si="20"/>
        <v>0</v>
      </c>
      <c r="W44" s="167"/>
      <c r="X44" s="168" t="s">
        <v>99</v>
      </c>
      <c r="Y44" s="145"/>
      <c r="Z44" s="145"/>
      <c r="AA44" s="145"/>
      <c r="AB44" s="145"/>
      <c r="AC44" s="145"/>
      <c r="AD44" s="145"/>
      <c r="AE44" s="145"/>
      <c r="AF44" s="145"/>
      <c r="AG44" s="145" t="s">
        <v>100</v>
      </c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1" x14ac:dyDescent="0.2">
      <c r="A45" s="163">
        <v>33</v>
      </c>
      <c r="B45" s="164" t="s">
        <v>179</v>
      </c>
      <c r="C45" s="171" t="s">
        <v>180</v>
      </c>
      <c r="D45" s="165" t="s">
        <v>109</v>
      </c>
      <c r="E45" s="166">
        <v>1</v>
      </c>
      <c r="F45" s="179"/>
      <c r="G45" s="167">
        <f t="shared" si="14"/>
        <v>0</v>
      </c>
      <c r="H45" s="167">
        <v>0</v>
      </c>
      <c r="I45" s="167">
        <f t="shared" si="15"/>
        <v>0</v>
      </c>
      <c r="J45" s="167">
        <v>524</v>
      </c>
      <c r="K45" s="167">
        <f t="shared" si="16"/>
        <v>524</v>
      </c>
      <c r="L45" s="167">
        <v>21</v>
      </c>
      <c r="M45" s="167">
        <f t="shared" si="17"/>
        <v>0</v>
      </c>
      <c r="N45" s="167">
        <v>0</v>
      </c>
      <c r="O45" s="167">
        <f t="shared" si="18"/>
        <v>0</v>
      </c>
      <c r="P45" s="167">
        <v>0</v>
      </c>
      <c r="Q45" s="167">
        <f t="shared" si="19"/>
        <v>0</v>
      </c>
      <c r="R45" s="167"/>
      <c r="S45" s="167" t="s">
        <v>97</v>
      </c>
      <c r="T45" s="167" t="s">
        <v>113</v>
      </c>
      <c r="U45" s="167">
        <v>0</v>
      </c>
      <c r="V45" s="167">
        <f t="shared" si="20"/>
        <v>0</v>
      </c>
      <c r="W45" s="167"/>
      <c r="X45" s="168" t="s">
        <v>99</v>
      </c>
      <c r="Y45" s="145"/>
      <c r="Z45" s="145"/>
      <c r="AA45" s="145"/>
      <c r="AB45" s="145"/>
      <c r="AC45" s="145"/>
      <c r="AD45" s="145"/>
      <c r="AE45" s="145"/>
      <c r="AF45" s="145"/>
      <c r="AG45" s="145" t="s">
        <v>100</v>
      </c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x14ac:dyDescent="0.2">
      <c r="A46" s="151" t="s">
        <v>92</v>
      </c>
      <c r="B46" s="152" t="s">
        <v>59</v>
      </c>
      <c r="C46" s="169" t="s">
        <v>60</v>
      </c>
      <c r="D46" s="153"/>
      <c r="E46" s="154"/>
      <c r="F46" s="155"/>
      <c r="G46" s="155">
        <f>SUMIF(AG47:AG48,"&lt;&gt;NOR",G47:G48)</f>
        <v>0</v>
      </c>
      <c r="H46" s="155"/>
      <c r="I46" s="155">
        <f>SUM(I47:I48)</f>
        <v>11532</v>
      </c>
      <c r="J46" s="155"/>
      <c r="K46" s="155">
        <f>SUM(K47:K48)</f>
        <v>1428</v>
      </c>
      <c r="L46" s="155"/>
      <c r="M46" s="155">
        <f>SUM(M47:M48)</f>
        <v>0</v>
      </c>
      <c r="N46" s="155"/>
      <c r="O46" s="155">
        <f>SUM(O47:O48)</f>
        <v>0.01</v>
      </c>
      <c r="P46" s="155"/>
      <c r="Q46" s="155">
        <f>SUM(Q47:Q48)</f>
        <v>0</v>
      </c>
      <c r="R46" s="155"/>
      <c r="S46" s="155"/>
      <c r="T46" s="155"/>
      <c r="U46" s="155"/>
      <c r="V46" s="155">
        <f>SUM(V47:V48)</f>
        <v>3.54</v>
      </c>
      <c r="W46" s="155"/>
      <c r="X46" s="156"/>
      <c r="AG46" t="s">
        <v>93</v>
      </c>
    </row>
    <row r="47" spans="1:60" ht="22.5" outlineLevel="1" x14ac:dyDescent="0.2">
      <c r="A47" s="157">
        <v>34</v>
      </c>
      <c r="B47" s="158" t="s">
        <v>181</v>
      </c>
      <c r="C47" s="170" t="s">
        <v>182</v>
      </c>
      <c r="D47" s="159" t="s">
        <v>142</v>
      </c>
      <c r="E47" s="160">
        <v>2</v>
      </c>
      <c r="F47" s="178"/>
      <c r="G47" s="161">
        <f>ROUND(E47*F47,2)</f>
        <v>0</v>
      </c>
      <c r="H47" s="161">
        <v>5766</v>
      </c>
      <c r="I47" s="161">
        <f>ROUND(E47*H47,2)</f>
        <v>11532</v>
      </c>
      <c r="J47" s="161">
        <v>714</v>
      </c>
      <c r="K47" s="161">
        <f>ROUND(E47*J47,2)</f>
        <v>1428</v>
      </c>
      <c r="L47" s="161">
        <v>21</v>
      </c>
      <c r="M47" s="161">
        <f>G47*(1+L47/100)</f>
        <v>0</v>
      </c>
      <c r="N47" s="161">
        <v>7.0099999999999997E-3</v>
      </c>
      <c r="O47" s="161">
        <f>ROUND(E47*N47,2)</f>
        <v>0.01</v>
      </c>
      <c r="P47" s="161">
        <v>0</v>
      </c>
      <c r="Q47" s="161">
        <f>ROUND(E47*P47,2)</f>
        <v>0</v>
      </c>
      <c r="R47" s="161"/>
      <c r="S47" s="161" t="s">
        <v>97</v>
      </c>
      <c r="T47" s="161" t="s">
        <v>113</v>
      </c>
      <c r="U47" s="161">
        <v>1.77</v>
      </c>
      <c r="V47" s="161">
        <f>ROUND(E47*U47,2)</f>
        <v>3.54</v>
      </c>
      <c r="W47" s="161"/>
      <c r="X47" s="162" t="s">
        <v>99</v>
      </c>
      <c r="Y47" s="145"/>
      <c r="Z47" s="145"/>
      <c r="AA47" s="145"/>
      <c r="AB47" s="145"/>
      <c r="AC47" s="145"/>
      <c r="AD47" s="145"/>
      <c r="AE47" s="145"/>
      <c r="AF47" s="145"/>
      <c r="AG47" s="145" t="s">
        <v>100</v>
      </c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outlineLevel="1" x14ac:dyDescent="0.2">
      <c r="A48" s="148"/>
      <c r="B48" s="149"/>
      <c r="C48" s="237" t="s">
        <v>183</v>
      </c>
      <c r="D48" s="238"/>
      <c r="E48" s="238"/>
      <c r="F48" s="238"/>
      <c r="G48" s="238"/>
      <c r="H48" s="150"/>
      <c r="I48" s="150"/>
      <c r="J48" s="150"/>
      <c r="K48" s="150"/>
      <c r="L48" s="150"/>
      <c r="M48" s="150"/>
      <c r="N48" s="150"/>
      <c r="O48" s="150"/>
      <c r="P48" s="150"/>
      <c r="Q48" s="150"/>
      <c r="R48" s="150"/>
      <c r="S48" s="150"/>
      <c r="T48" s="150"/>
      <c r="U48" s="150"/>
      <c r="V48" s="150"/>
      <c r="W48" s="150"/>
      <c r="X48" s="150"/>
      <c r="Y48" s="145"/>
      <c r="Z48" s="145"/>
      <c r="AA48" s="145"/>
      <c r="AB48" s="145"/>
      <c r="AC48" s="145"/>
      <c r="AD48" s="145"/>
      <c r="AE48" s="145"/>
      <c r="AF48" s="145"/>
      <c r="AG48" s="145" t="s">
        <v>102</v>
      </c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x14ac:dyDescent="0.2">
      <c r="A49" s="151" t="s">
        <v>92</v>
      </c>
      <c r="B49" s="152" t="s">
        <v>61</v>
      </c>
      <c r="C49" s="169" t="s">
        <v>62</v>
      </c>
      <c r="D49" s="153"/>
      <c r="E49" s="154"/>
      <c r="F49" s="155"/>
      <c r="G49" s="155">
        <f>SUMIF(AG50:AG50,"&lt;&gt;NOR",G50:G50)</f>
        <v>0</v>
      </c>
      <c r="H49" s="155"/>
      <c r="I49" s="155">
        <f>SUM(I50:I50)</f>
        <v>4001.95</v>
      </c>
      <c r="J49" s="155"/>
      <c r="K49" s="155">
        <f>SUM(K50:K50)</f>
        <v>855.05</v>
      </c>
      <c r="L49" s="155"/>
      <c r="M49" s="155">
        <f>SUM(M50:M50)</f>
        <v>0</v>
      </c>
      <c r="N49" s="155"/>
      <c r="O49" s="155">
        <f>SUM(O50:O50)</f>
        <v>0.01</v>
      </c>
      <c r="P49" s="155"/>
      <c r="Q49" s="155">
        <f>SUM(Q50:Q50)</f>
        <v>0</v>
      </c>
      <c r="R49" s="155"/>
      <c r="S49" s="155"/>
      <c r="T49" s="155"/>
      <c r="U49" s="155"/>
      <c r="V49" s="155">
        <f>SUM(V50:V50)</f>
        <v>0.86</v>
      </c>
      <c r="W49" s="155"/>
      <c r="X49" s="156"/>
      <c r="AG49" t="s">
        <v>93</v>
      </c>
    </row>
    <row r="50" spans="1:60" outlineLevel="1" x14ac:dyDescent="0.2">
      <c r="A50" s="163">
        <v>35</v>
      </c>
      <c r="B50" s="164" t="s">
        <v>184</v>
      </c>
      <c r="C50" s="171" t="s">
        <v>185</v>
      </c>
      <c r="D50" s="165" t="s">
        <v>109</v>
      </c>
      <c r="E50" s="166">
        <v>1</v>
      </c>
      <c r="F50" s="179"/>
      <c r="G50" s="167">
        <f>ROUND(E50*F50,2)</f>
        <v>0</v>
      </c>
      <c r="H50" s="167">
        <v>4001.95</v>
      </c>
      <c r="I50" s="167">
        <f>ROUND(E50*H50,2)</f>
        <v>4001.95</v>
      </c>
      <c r="J50" s="167">
        <v>855.05</v>
      </c>
      <c r="K50" s="167">
        <f>ROUND(E50*J50,2)</f>
        <v>855.05</v>
      </c>
      <c r="L50" s="167">
        <v>21</v>
      </c>
      <c r="M50" s="167">
        <f>G50*(1+L50/100)</f>
        <v>0</v>
      </c>
      <c r="N50" s="167">
        <v>6.1000000000000004E-3</v>
      </c>
      <c r="O50" s="167">
        <f>ROUND(E50*N50,2)</f>
        <v>0.01</v>
      </c>
      <c r="P50" s="167">
        <v>0</v>
      </c>
      <c r="Q50" s="167">
        <f>ROUND(E50*P50,2)</f>
        <v>0</v>
      </c>
      <c r="R50" s="167"/>
      <c r="S50" s="167" t="s">
        <v>97</v>
      </c>
      <c r="T50" s="167" t="s">
        <v>113</v>
      </c>
      <c r="U50" s="167">
        <v>0.86299999999999999</v>
      </c>
      <c r="V50" s="167">
        <f>ROUND(E50*U50,2)</f>
        <v>0.86</v>
      </c>
      <c r="W50" s="167"/>
      <c r="X50" s="168" t="s">
        <v>99</v>
      </c>
      <c r="Y50" s="145"/>
      <c r="Z50" s="145"/>
      <c r="AA50" s="145"/>
      <c r="AB50" s="145"/>
      <c r="AC50" s="145"/>
      <c r="AD50" s="145"/>
      <c r="AE50" s="145"/>
      <c r="AF50" s="145"/>
      <c r="AG50" s="145" t="s">
        <v>110</v>
      </c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x14ac:dyDescent="0.2">
      <c r="A51" s="151" t="s">
        <v>92</v>
      </c>
      <c r="B51" s="152" t="s">
        <v>63</v>
      </c>
      <c r="C51" s="169" t="s">
        <v>64</v>
      </c>
      <c r="D51" s="153"/>
      <c r="E51" s="154"/>
      <c r="F51" s="155"/>
      <c r="G51" s="155">
        <f>SUMIF(AG52:AG53,"&lt;&gt;NOR",G52:G53)</f>
        <v>0</v>
      </c>
      <c r="H51" s="155"/>
      <c r="I51" s="155">
        <f>SUM(I52:I53)</f>
        <v>0</v>
      </c>
      <c r="J51" s="155"/>
      <c r="K51" s="155">
        <f>SUM(K52:K53)</f>
        <v>27990</v>
      </c>
      <c r="L51" s="155"/>
      <c r="M51" s="155">
        <f>SUM(M52:M53)</f>
        <v>0</v>
      </c>
      <c r="N51" s="155"/>
      <c r="O51" s="155">
        <f>SUM(O52:O53)</f>
        <v>0</v>
      </c>
      <c r="P51" s="155"/>
      <c r="Q51" s="155">
        <f>SUM(Q52:Q53)</f>
        <v>0</v>
      </c>
      <c r="R51" s="155"/>
      <c r="S51" s="155"/>
      <c r="T51" s="155"/>
      <c r="U51" s="155"/>
      <c r="V51" s="155">
        <f>SUM(V52:V53)</f>
        <v>0</v>
      </c>
      <c r="W51" s="155"/>
      <c r="X51" s="156"/>
      <c r="AG51" t="s">
        <v>93</v>
      </c>
    </row>
    <row r="52" spans="1:60" outlineLevel="1" x14ac:dyDescent="0.2">
      <c r="A52" s="163">
        <v>36</v>
      </c>
      <c r="B52" s="164" t="s">
        <v>186</v>
      </c>
      <c r="C52" s="171" t="s">
        <v>187</v>
      </c>
      <c r="D52" s="165" t="s">
        <v>96</v>
      </c>
      <c r="E52" s="166">
        <v>10</v>
      </c>
      <c r="F52" s="179"/>
      <c r="G52" s="167">
        <f>ROUND(E52*F52,2)</f>
        <v>0</v>
      </c>
      <c r="H52" s="167">
        <v>0</v>
      </c>
      <c r="I52" s="167">
        <f>ROUND(E52*H52,2)</f>
        <v>0</v>
      </c>
      <c r="J52" s="167">
        <v>1154</v>
      </c>
      <c r="K52" s="167">
        <f>ROUND(E52*J52,2)</f>
        <v>11540</v>
      </c>
      <c r="L52" s="167">
        <v>21</v>
      </c>
      <c r="M52" s="167">
        <f>G52*(1+L52/100)</f>
        <v>0</v>
      </c>
      <c r="N52" s="167">
        <v>0</v>
      </c>
      <c r="O52" s="167">
        <f>ROUND(E52*N52,2)</f>
        <v>0</v>
      </c>
      <c r="P52" s="167">
        <v>0</v>
      </c>
      <c r="Q52" s="167">
        <f>ROUND(E52*P52,2)</f>
        <v>0</v>
      </c>
      <c r="R52" s="167"/>
      <c r="S52" s="167" t="s">
        <v>123</v>
      </c>
      <c r="T52" s="167" t="s">
        <v>113</v>
      </c>
      <c r="U52" s="167">
        <v>0</v>
      </c>
      <c r="V52" s="167">
        <f>ROUND(E52*U52,2)</f>
        <v>0</v>
      </c>
      <c r="W52" s="167"/>
      <c r="X52" s="168" t="s">
        <v>188</v>
      </c>
      <c r="Y52" s="145"/>
      <c r="Z52" s="145"/>
      <c r="AA52" s="145"/>
      <c r="AB52" s="145"/>
      <c r="AC52" s="145"/>
      <c r="AD52" s="145"/>
      <c r="AE52" s="145"/>
      <c r="AF52" s="145"/>
      <c r="AG52" s="145" t="s">
        <v>189</v>
      </c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outlineLevel="1" x14ac:dyDescent="0.2">
      <c r="A53" s="157">
        <v>37</v>
      </c>
      <c r="B53" s="158" t="s">
        <v>190</v>
      </c>
      <c r="C53" s="170" t="s">
        <v>191</v>
      </c>
      <c r="D53" s="159" t="s">
        <v>96</v>
      </c>
      <c r="E53" s="160">
        <v>25</v>
      </c>
      <c r="F53" s="178"/>
      <c r="G53" s="161">
        <f>ROUND(E53*F53,2)</f>
        <v>0</v>
      </c>
      <c r="H53" s="161">
        <v>0</v>
      </c>
      <c r="I53" s="161">
        <f>ROUND(E53*H53,2)</f>
        <v>0</v>
      </c>
      <c r="J53" s="161">
        <v>658</v>
      </c>
      <c r="K53" s="161">
        <f>ROUND(E53*J53,2)</f>
        <v>16450</v>
      </c>
      <c r="L53" s="161">
        <v>21</v>
      </c>
      <c r="M53" s="161">
        <f>G53*(1+L53/100)</f>
        <v>0</v>
      </c>
      <c r="N53" s="161">
        <v>0</v>
      </c>
      <c r="O53" s="161">
        <f>ROUND(E53*N53,2)</f>
        <v>0</v>
      </c>
      <c r="P53" s="161">
        <v>0</v>
      </c>
      <c r="Q53" s="161">
        <f>ROUND(E53*P53,2)</f>
        <v>0</v>
      </c>
      <c r="R53" s="161"/>
      <c r="S53" s="161" t="s">
        <v>123</v>
      </c>
      <c r="T53" s="161" t="s">
        <v>113</v>
      </c>
      <c r="U53" s="161">
        <v>0</v>
      </c>
      <c r="V53" s="161">
        <f>ROUND(E53*U53,2)</f>
        <v>0</v>
      </c>
      <c r="W53" s="161"/>
      <c r="X53" s="162" t="s">
        <v>188</v>
      </c>
      <c r="Y53" s="145"/>
      <c r="Z53" s="145"/>
      <c r="AA53" s="145"/>
      <c r="AB53" s="145"/>
      <c r="AC53" s="145"/>
      <c r="AD53" s="145"/>
      <c r="AE53" s="145"/>
      <c r="AF53" s="145"/>
      <c r="AG53" s="145" t="s">
        <v>189</v>
      </c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x14ac:dyDescent="0.2">
      <c r="A54" s="3"/>
      <c r="B54" s="4"/>
      <c r="C54" s="172"/>
      <c r="D54" s="6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AE54">
        <v>15</v>
      </c>
      <c r="AF54">
        <v>21</v>
      </c>
      <c r="AG54" t="s">
        <v>79</v>
      </c>
    </row>
    <row r="55" spans="1:60" x14ac:dyDescent="0.2">
      <c r="C55" s="173"/>
      <c r="D55" s="10"/>
      <c r="AG55" t="s">
        <v>192</v>
      </c>
    </row>
    <row r="56" spans="1:60" x14ac:dyDescent="0.2">
      <c r="D56" s="10"/>
    </row>
    <row r="57" spans="1:60" x14ac:dyDescent="0.2">
      <c r="D57" s="10"/>
    </row>
    <row r="58" spans="1:60" x14ac:dyDescent="0.2">
      <c r="D58" s="10"/>
    </row>
    <row r="59" spans="1:60" x14ac:dyDescent="0.2">
      <c r="D59" s="10"/>
    </row>
    <row r="60" spans="1:60" x14ac:dyDescent="0.2">
      <c r="D60" s="10"/>
    </row>
    <row r="61" spans="1:60" x14ac:dyDescent="0.2">
      <c r="D61" s="10"/>
    </row>
    <row r="62" spans="1:60" x14ac:dyDescent="0.2">
      <c r="D62" s="10"/>
    </row>
    <row r="63" spans="1:60" x14ac:dyDescent="0.2">
      <c r="D63" s="10"/>
    </row>
    <row r="64" spans="1:60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wVm6vBLPWaAHaxYRgsuorjFCcEdMaP/sTxNPxyJ/wncLMqPCsIf6yHLRmpNwb7YeIKpuYGaKXi7KPK2Zc8z14g==" saltValue="Ps/ayEixb1/romsKV1mO+w==" spinCount="100000" sheet="1" objects="1" scenarios="1"/>
  <mergeCells count="7">
    <mergeCell ref="C48:G48"/>
    <mergeCell ref="A1:G1"/>
    <mergeCell ref="C2:G2"/>
    <mergeCell ref="C3:G3"/>
    <mergeCell ref="C4:G4"/>
    <mergeCell ref="C10:G10"/>
    <mergeCell ref="C22:G2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001a 001a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'001a 001a Pol'!Názvy_tisku</vt:lpstr>
      <vt:lpstr>oadresa</vt:lpstr>
      <vt:lpstr>Stavba!Objednatel</vt:lpstr>
      <vt:lpstr>Stavba!Objekt</vt:lpstr>
      <vt:lpstr>'001a 001a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Pantuckova</dc:creator>
  <cp:lastModifiedBy>Josef Kuběna</cp:lastModifiedBy>
  <cp:lastPrinted>2020-01-29T08:55:33Z</cp:lastPrinted>
  <dcterms:created xsi:type="dcterms:W3CDTF">2009-04-08T07:15:50Z</dcterms:created>
  <dcterms:modified xsi:type="dcterms:W3CDTF">2020-09-21T08:03:51Z</dcterms:modified>
</cp:coreProperties>
</file>